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8055" tabRatio="353" activeTab="0"/>
  </bookViews>
  <sheets>
    <sheet name="PAGE 1" sheetId="1" r:id="rId1"/>
    <sheet name="PAGE 2" sheetId="2" r:id="rId2"/>
    <sheet name="Balance de trésorerie" sheetId="3" r:id="rId3"/>
    <sheet name="ERB" sheetId="4" r:id="rId4"/>
    <sheet name="TVA" sheetId="5" r:id="rId5"/>
    <sheet name="Calculs" sheetId="6" state="hidden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SD</author>
  </authors>
  <commentList>
    <comment ref="E42" authorId="0">
      <text>
        <r>
          <rPr>
            <b/>
            <sz val="8"/>
            <rFont val="Tahoma"/>
            <family val="2"/>
          </rPr>
          <t>Complétez l'état de rapprochement bancaire - Onglet "ERB"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Complétez l'état de rapprochement bancaire - Onglet "ERB"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<sst xmlns="http://schemas.openxmlformats.org/spreadsheetml/2006/main" count="251" uniqueCount="198">
  <si>
    <t xml:space="preserve">Nom, Prénom :   </t>
  </si>
  <si>
    <t xml:space="preserve">N° Adhérent :   </t>
  </si>
  <si>
    <t xml:space="preserve">Profession :   </t>
  </si>
  <si>
    <t xml:space="preserve">Adresse :   </t>
  </si>
  <si>
    <t>A joindre à la déclaration N° 2035</t>
  </si>
  <si>
    <t>Kilométrage véhicule 1 :</t>
  </si>
  <si>
    <t>Kilométrage véhicule 2 :</t>
  </si>
  <si>
    <t>Si Autres véhicules : détail :</t>
  </si>
  <si>
    <t>Natures</t>
  </si>
  <si>
    <t>Montants</t>
  </si>
  <si>
    <t>Total :</t>
  </si>
  <si>
    <t>ANNEE :</t>
  </si>
  <si>
    <t>ENTREES</t>
  </si>
  <si>
    <t>SORTIES</t>
  </si>
  <si>
    <t>A - INFORMATIONS EXTRAITES DE LA 2035</t>
  </si>
  <si>
    <t xml:space="preserve">Recettes ligne AG 2035 </t>
  </si>
  <si>
    <t>B - RETRAITEMENT DE LA 2035</t>
  </si>
  <si>
    <t>Frais forfaitaires : - Indemn.Kilométr.</t>
  </si>
  <si>
    <t xml:space="preserve">                          - Blanchissage</t>
  </si>
  <si>
    <t xml:space="preserve">                          - Autres</t>
  </si>
  <si>
    <t>SCM : Quote-part des frais SCM</t>
  </si>
  <si>
    <t>Si option "CREANCES-DETTES"</t>
  </si>
  <si>
    <t>Réajustement des dettes</t>
  </si>
  <si>
    <t>C - MOUVEMENTS PATRIMONIAUX</t>
  </si>
  <si>
    <t>Apports de l'exploitant</t>
  </si>
  <si>
    <t>Ventes d'immobilisations</t>
  </si>
  <si>
    <t>Emprunt contracté</t>
  </si>
  <si>
    <t>D - SOLDES COMPTABLES DES COMPTES PROFESSIONNELS</t>
  </si>
  <si>
    <t xml:space="preserve"> Caisse</t>
  </si>
  <si>
    <t xml:space="preserve">  Caisse</t>
  </si>
  <si>
    <t>TOTAL DES ENTREES</t>
  </si>
  <si>
    <t>TOTAL DES SORTIES</t>
  </si>
  <si>
    <t>Ecart</t>
  </si>
  <si>
    <t>CONTRÔLE : TOTAL DES ENTREES = TOTAL DES SORTIES</t>
  </si>
  <si>
    <t>A :</t>
  </si>
  <si>
    <t>le</t>
  </si>
  <si>
    <t>(1) Ne concerne que les déclarations établies H.T.</t>
  </si>
  <si>
    <t>V1</t>
  </si>
  <si>
    <t>V2</t>
  </si>
  <si>
    <t>CV</t>
  </si>
  <si>
    <t>KM</t>
  </si>
  <si>
    <t>3CV</t>
  </si>
  <si>
    <t>4CV</t>
  </si>
  <si>
    <t>5CV</t>
  </si>
  <si>
    <t>6CV</t>
  </si>
  <si>
    <t>7CV</t>
  </si>
  <si>
    <t xml:space="preserve">             Numéro de l'Association : 2-10-350</t>
  </si>
  <si>
    <t>Puissance véhicule 1 :</t>
  </si>
  <si>
    <t>Puissance véhicule 2 :</t>
  </si>
  <si>
    <t>3 CV et -</t>
  </si>
  <si>
    <t>4 CV</t>
  </si>
  <si>
    <t>5 CV</t>
  </si>
  <si>
    <t>6 CV</t>
  </si>
  <si>
    <t>7 CV</t>
  </si>
  <si>
    <t>PCGPROF</t>
  </si>
  <si>
    <t xml:space="preserve"> Banque 1</t>
  </si>
  <si>
    <t xml:space="preserve"> Banque 2, C.C.P.</t>
  </si>
  <si>
    <t xml:space="preserve">  Banque 1</t>
  </si>
  <si>
    <t xml:space="preserve">  Banque 2, C.C.P.</t>
  </si>
  <si>
    <t xml:space="preserve">  Prélèvements de l'exploitant</t>
  </si>
  <si>
    <t xml:space="preserve">  Acquisitions d'immobilisations</t>
  </si>
  <si>
    <t xml:space="preserve">  Remboursement d'emprunt (capital)</t>
  </si>
  <si>
    <t xml:space="preserve">  Réajustement des créances</t>
  </si>
  <si>
    <t xml:space="preserve">  Versements effectués à la SCM</t>
  </si>
  <si>
    <t xml:space="preserve">  Dépenses ligne BR 2035</t>
  </si>
  <si>
    <t>Solde Comptable</t>
  </si>
  <si>
    <t>Recettes Comptabilisées</t>
  </si>
  <si>
    <t>Dépenses Comptabilisées</t>
  </si>
  <si>
    <t>Solde Bancaire</t>
  </si>
  <si>
    <t>et non créditées</t>
  </si>
  <si>
    <t>et non débitées</t>
  </si>
  <si>
    <t>-</t>
  </si>
  <si>
    <t>+</t>
  </si>
  <si>
    <t>=</t>
  </si>
  <si>
    <t>TOTAL</t>
  </si>
  <si>
    <t>COTISATIONS SOCIALES OBLIGATOIRES (Montants payés dans l'année) :</t>
  </si>
  <si>
    <t>RETRAITE : …………………………………………………………………………………………</t>
  </si>
  <si>
    <t>MALADIE : ………………………………………………………………………………………….</t>
  </si>
  <si>
    <t>DÉCOMPTE DES COTISATIONS D'ALLOCATIONS FAMILIALES</t>
  </si>
  <si>
    <t>Merci de joindre une copie de la notification provisionnelle, de la notification de</t>
  </si>
  <si>
    <t>régularisation et de vos avis d'échéances</t>
  </si>
  <si>
    <t>Montant total payé dans l'année : …………………………………………………………….</t>
  </si>
  <si>
    <t>→ dont CFP : ………………………………………………….</t>
  </si>
  <si>
    <t>→ dont CSG déductible : …………………………………..</t>
  </si>
  <si>
    <t>→ dont Allocations Familiales : …………………………..</t>
  </si>
  <si>
    <t>N° ADHÉRENT :</t>
  </si>
  <si>
    <r>
      <t>i</t>
    </r>
    <r>
      <rPr>
        <b/>
        <sz val="12"/>
        <color indexed="10"/>
        <rFont val="Arial"/>
        <family val="2"/>
      </rPr>
      <t xml:space="preserve">  JOINDRE UNE COPIE DU RELEVÉ BANCAIRE PRÉSENTANT LE SOLDE AU 31 DÉCEMBRE DE L'ANNÉE</t>
    </r>
  </si>
  <si>
    <t>A COMPLÉTER OBLIGATOIREMENT</t>
  </si>
  <si>
    <t>ÉTAT DE RAPPROCHEMENT BANCAIRE</t>
  </si>
  <si>
    <t>DÉTAIL</t>
  </si>
  <si>
    <t xml:space="preserve">Si Agents d'assurances : tenir compte de la PRAGA / CAVAMAC prise en charge par </t>
  </si>
  <si>
    <t xml:space="preserve">SI FRAIS REELS : </t>
  </si>
  <si>
    <t>Loyers :</t>
  </si>
  <si>
    <t>Entretien et réparations :</t>
  </si>
  <si>
    <t xml:space="preserve">Assurance : </t>
  </si>
  <si>
    <t>Autres à préciser :</t>
  </si>
  <si>
    <t xml:space="preserve">TOTAL LIGNE 23 : </t>
  </si>
  <si>
    <t xml:space="preserve">Intérêts d'emprunt voiture : </t>
  </si>
  <si>
    <t>(A)</t>
  </si>
  <si>
    <t>(B)</t>
  </si>
  <si>
    <t>(A) - (B)</t>
  </si>
  <si>
    <t xml:space="preserve">   dont usage privé : </t>
  </si>
  <si>
    <t>LIGNE 23 - FRAIS DE VOITURE - Détail de ce poste :</t>
  </si>
  <si>
    <t>→ dont CSG et CRDS non déductibles : ………………..</t>
  </si>
  <si>
    <t>cotisations obligatoires et si contrat dit "LOI MADELIN" - article 154 bis du CGI) :</t>
  </si>
  <si>
    <t>Montants payés</t>
  </si>
  <si>
    <t>Montants sur l'attestation</t>
  </si>
  <si>
    <t>de déduction</t>
  </si>
  <si>
    <t>PREVOYANCE</t>
  </si>
  <si>
    <t>VIEILLESSE</t>
  </si>
  <si>
    <t>PERTE D'EMPLOI</t>
  </si>
  <si>
    <t>TOTAUX</t>
  </si>
  <si>
    <t>≠</t>
  </si>
  <si>
    <t xml:space="preserve">             </t>
  </si>
  <si>
    <t>Tableau obligatoirement complété si vous êtes assujetti à la TVA</t>
  </si>
  <si>
    <t>Si la totalité des recettes est exonérée de TVA, cocher la case</t>
  </si>
  <si>
    <t>Néant</t>
  </si>
  <si>
    <t>Régime de TVA</t>
  </si>
  <si>
    <t>Régime réel normal (CA3)</t>
  </si>
  <si>
    <t>Taux de TVA (2)</t>
  </si>
  <si>
    <t>Montant de la TVA (1) x (2)</t>
  </si>
  <si>
    <t>Montant de la TVA figurant sur les déclarations CA3 ou CA12</t>
  </si>
  <si>
    <t>Exonérées</t>
  </si>
  <si>
    <t>En franchise</t>
  </si>
  <si>
    <t>Autre taux</t>
  </si>
  <si>
    <t>Acquisition intracommunautaire</t>
  </si>
  <si>
    <t>Régularisation en base de TVA</t>
  </si>
  <si>
    <t>Total TVA afférente aux recettes brutes</t>
  </si>
  <si>
    <t>Recettes</t>
  </si>
  <si>
    <t>Total base HT</t>
  </si>
  <si>
    <t>Montant de la TVA figurant sur la déclaration N°2035</t>
  </si>
  <si>
    <t>TVA sur autres biens et services</t>
  </si>
  <si>
    <t>Autres TVA à déduire</t>
  </si>
  <si>
    <t>TVA sur immobilisations</t>
  </si>
  <si>
    <t>Total TVA afférente aux dépenses</t>
  </si>
  <si>
    <t>Dépenses</t>
  </si>
  <si>
    <t>Solde de TVA</t>
  </si>
  <si>
    <t>TVA due [si (3) - (5) &gt; 0]</t>
  </si>
  <si>
    <t>Crédit de TVA [si (3) - (5) &lt;0]</t>
  </si>
  <si>
    <t>CA3 ou CA12</t>
  </si>
  <si>
    <t>TVA due [si (4) - (6) &gt; 0]</t>
  </si>
  <si>
    <t>Crédit de TVA [si (4) - (6) &lt;0]</t>
  </si>
  <si>
    <t>* Si comptabilité tenue en TTC, ramener les bases en HT pour compléter les tableaux</t>
  </si>
  <si>
    <t>Rappel des pièces à joindre :</t>
  </si>
  <si>
    <t xml:space="preserve"> - Copie de la notification provisionnelle d'URSSAF</t>
  </si>
  <si>
    <t xml:space="preserve"> - Copie de la notification de régularisation d'URSSAF</t>
  </si>
  <si>
    <t>JOINDRE OBLIGATOIREMENT UN ÉTAT DÉTAILLÉ À LA DÉCLARATION N°2035</t>
  </si>
  <si>
    <t xml:space="preserve"> - Copie du relevé bancaire au 31 Décembre de l'année</t>
  </si>
  <si>
    <t xml:space="preserve"> - Copie des bordereaux 3514 et CA12 (réel simplifié) ou des CA3 (réel normal) pour tous les assujettis à la TVA</t>
  </si>
  <si>
    <t>Régime réel simplifié (3514 et CA12)</t>
  </si>
  <si>
    <t xml:space="preserve">Montant de la TVA figurant sur les déclarations </t>
  </si>
  <si>
    <t>Écart</t>
  </si>
  <si>
    <t>x</t>
  </si>
  <si>
    <t>% privés =</t>
  </si>
  <si>
    <t>Etat OBLIGATOIRE : article 1649 quater H du CGI issu de la Loi de Finances pour 2009</t>
  </si>
  <si>
    <t>Carburant :</t>
  </si>
  <si>
    <t>→ Médecins : dont C.U.M. : ………………………………..</t>
  </si>
  <si>
    <t>BALANCE DE TRÉSORERIE</t>
  </si>
  <si>
    <t>SI INDEMNITES KILOMETRIQUES :</t>
  </si>
  <si>
    <t>= ligne 25 BU</t>
  </si>
  <si>
    <t>Différence NON DÉDUCTIBLE</t>
  </si>
  <si>
    <t xml:space="preserve">à comptabiliser en </t>
  </si>
  <si>
    <t>Prélèvements  Personnels</t>
  </si>
  <si>
    <t>OGBNC08 - GAINS DIVERS (ligne 6)</t>
  </si>
  <si>
    <t>OGBNC08 - AUTRES FRAIS DIVERS DE GESTION (ligne 30)</t>
  </si>
  <si>
    <t>OGBNC08 - PERTES DIVERSES (ligne 32)</t>
  </si>
  <si>
    <t>OGBNC03 - DIVERS A REINTEGRER (ligne 36)</t>
  </si>
  <si>
    <t>OGBNC02 - DIVERS A DEDUIRE (ligne 43)</t>
  </si>
  <si>
    <t>CONTRÔLE DE TVA OGBNC06</t>
  </si>
  <si>
    <t>RENSEIGNEMENTS COMPLÉMENTAIRES DESTINÉS A ARCOLIB</t>
  </si>
  <si>
    <r>
      <rPr>
        <b/>
        <sz val="10"/>
        <color indexed="18"/>
        <rFont val="Arial"/>
        <family val="2"/>
      </rPr>
      <t>A REINTEGRER</t>
    </r>
    <r>
      <rPr>
        <sz val="10"/>
        <color indexed="18"/>
        <rFont val="Arial"/>
        <family val="2"/>
      </rPr>
      <t xml:space="preserve"> </t>
    </r>
    <r>
      <rPr>
        <sz val="8"/>
        <color indexed="18"/>
        <rFont val="Arial"/>
        <family val="2"/>
      </rPr>
      <t>(ligne 36)</t>
    </r>
    <r>
      <rPr>
        <sz val="10"/>
        <color indexed="18"/>
        <rFont val="Arial"/>
        <family val="2"/>
      </rPr>
      <t xml:space="preserve"> =</t>
    </r>
  </si>
  <si>
    <r>
      <t xml:space="preserve">RENSEIGNEMENTS DIVERS - </t>
    </r>
    <r>
      <rPr>
        <sz val="10"/>
        <color indexed="18"/>
        <rFont val="Arial"/>
        <family val="2"/>
      </rPr>
      <t>Faits marquants :</t>
    </r>
  </si>
  <si>
    <r>
      <rPr>
        <sz val="9"/>
        <color indexed="18"/>
        <rFont val="Arial"/>
        <family val="2"/>
      </rPr>
      <t>la compagnie</t>
    </r>
    <r>
      <rPr>
        <b/>
        <sz val="9"/>
        <color indexed="18"/>
        <rFont val="Arial"/>
        <family val="2"/>
      </rPr>
      <t xml:space="preserve"> </t>
    </r>
    <r>
      <rPr>
        <sz val="9"/>
        <color indexed="18"/>
        <rFont val="Arial"/>
        <family val="2"/>
      </rPr>
      <t xml:space="preserve">(cotisations portées en ligne 25 BT et en ligne 1)  </t>
    </r>
  </si>
  <si>
    <r>
      <rPr>
        <u val="single"/>
        <sz val="7"/>
        <color indexed="18"/>
        <rFont val="Arial"/>
        <family val="2"/>
      </rPr>
      <t>Si comptabilité informatique</t>
    </r>
    <r>
      <rPr>
        <sz val="7"/>
        <color indexed="18"/>
        <rFont val="Arial"/>
        <family val="2"/>
      </rPr>
      <t xml:space="preserve"> : Ces lignes peuvent être remplacées par le détail des comptes concernés, extrait du grand livre.</t>
    </r>
  </si>
  <si>
    <r>
      <t xml:space="preserve">COTISATIONS SOCIALES FACULTATIVES </t>
    </r>
    <r>
      <rPr>
        <b/>
        <sz val="8"/>
        <color indexed="18"/>
        <rFont val="Arial"/>
        <family val="2"/>
      </rPr>
      <t>(admises en déduction uniquement si à jour des</t>
    </r>
  </si>
  <si>
    <r>
      <t xml:space="preserve">  TVA sur les dépenses ligne CY 2035</t>
    </r>
    <r>
      <rPr>
        <sz val="8"/>
        <color indexed="18"/>
        <rFont val="Arial"/>
        <family val="2"/>
      </rPr>
      <t>(1)</t>
    </r>
  </si>
  <si>
    <r>
      <t>TVA sur les recettes ligne CX 2035</t>
    </r>
    <r>
      <rPr>
        <sz val="8"/>
        <color indexed="18"/>
        <rFont val="Arial"/>
        <family val="2"/>
      </rPr>
      <t>(1)</t>
    </r>
  </si>
  <si>
    <r>
      <t xml:space="preserve">       </t>
    </r>
    <r>
      <rPr>
        <sz val="9"/>
        <color indexed="18"/>
        <rFont val="Arial"/>
        <family val="2"/>
      </rPr>
      <t xml:space="preserve">  </t>
    </r>
    <r>
      <rPr>
        <sz val="10"/>
        <color indexed="18"/>
        <rFont val="Arial"/>
        <family val="2"/>
      </rPr>
      <t xml:space="preserve">  ventilés dans les dépenses</t>
    </r>
  </si>
  <si>
    <r>
      <t xml:space="preserve">  TVA sur achats d'immobilisations</t>
    </r>
    <r>
      <rPr>
        <sz val="8"/>
        <color indexed="18"/>
        <rFont val="Arial"/>
        <family val="2"/>
      </rPr>
      <t>(1)</t>
    </r>
  </si>
  <si>
    <r>
      <t xml:space="preserve">  TVA payée durant l'exercice</t>
    </r>
    <r>
      <rPr>
        <sz val="8"/>
        <color indexed="18"/>
        <rFont val="Arial"/>
        <family val="2"/>
      </rPr>
      <t>(1)</t>
    </r>
  </si>
  <si>
    <r>
      <t xml:space="preserve">  Autres, </t>
    </r>
    <r>
      <rPr>
        <b/>
        <sz val="10"/>
        <color indexed="18"/>
        <rFont val="Arial"/>
        <family val="2"/>
      </rPr>
      <t>à préciser (ci-dessous)</t>
    </r>
  </si>
  <si>
    <r>
      <t>TVA sur ventes d'immobilisations</t>
    </r>
    <r>
      <rPr>
        <sz val="8"/>
        <color indexed="18"/>
        <rFont val="Arial"/>
        <family val="2"/>
      </rPr>
      <t>(1)</t>
    </r>
  </si>
  <si>
    <r>
      <t xml:space="preserve">Autres, </t>
    </r>
    <r>
      <rPr>
        <b/>
        <sz val="10"/>
        <color indexed="18"/>
        <rFont val="Arial"/>
        <family val="2"/>
      </rPr>
      <t>à préciser (ci-dessous)</t>
    </r>
  </si>
  <si>
    <r>
      <t>IMPORTANT</t>
    </r>
    <r>
      <rPr>
        <sz val="10"/>
        <color indexed="18"/>
        <rFont val="Arial"/>
        <family val="2"/>
      </rPr>
      <t xml:space="preserve"> : Un même renseignement ne doit pas figurer sur deux lignes différentes</t>
    </r>
  </si>
  <si>
    <r>
      <rPr>
        <b/>
        <sz val="10"/>
        <color indexed="18"/>
        <rFont val="Arial"/>
        <family val="2"/>
      </rPr>
      <t>BANQUE 1</t>
    </r>
    <r>
      <rPr>
        <b/>
        <sz val="10"/>
        <rFont val="Arial"/>
        <family val="0"/>
      </rPr>
      <t xml:space="preserve"> : </t>
    </r>
  </si>
  <si>
    <t xml:space="preserve">BANQUE 2 : </t>
  </si>
  <si>
    <r>
      <rPr>
        <sz val="10"/>
        <color indexed="18"/>
        <rFont val="Arial"/>
        <family val="2"/>
      </rPr>
      <t xml:space="preserve">      bancaire =&gt; </t>
    </r>
    <r>
      <rPr>
        <sz val="10"/>
        <color indexed="10"/>
        <rFont val="Arial"/>
        <family val="2"/>
      </rPr>
      <t>Copie à joindre</t>
    </r>
    <r>
      <rPr>
        <sz val="10"/>
        <color indexed="56"/>
        <rFont val="Arial"/>
        <family val="2"/>
      </rPr>
      <t>.</t>
    </r>
  </si>
  <si>
    <r>
      <rPr>
        <sz val="10"/>
        <color indexed="18"/>
        <rFont val="Arial"/>
        <family val="2"/>
      </rPr>
      <t xml:space="preserve">      bancaire =&gt;</t>
    </r>
    <r>
      <rPr>
        <sz val="10"/>
        <color indexed="56"/>
        <rFont val="Arial"/>
        <family val="2"/>
      </rPr>
      <t xml:space="preserve"> </t>
    </r>
    <r>
      <rPr>
        <sz val="10"/>
        <color indexed="10"/>
        <rFont val="Arial"/>
        <family val="2"/>
      </rPr>
      <t>Copie à joindre</t>
    </r>
    <r>
      <rPr>
        <sz val="10"/>
        <color indexed="56"/>
        <rFont val="Arial"/>
        <family val="2"/>
      </rPr>
      <t>.</t>
    </r>
  </si>
  <si>
    <r>
      <t xml:space="preserve">Base Hors taxe des recettes * figurant sur la déclaration N°2035 </t>
    </r>
    <r>
      <rPr>
        <b/>
        <sz val="10"/>
        <color indexed="18"/>
        <rFont val="Arial"/>
        <family val="2"/>
      </rPr>
      <t>(1)</t>
    </r>
  </si>
  <si>
    <r>
      <rPr>
        <b/>
        <sz val="8"/>
        <color indexed="18"/>
        <rFont val="Arial"/>
        <family val="2"/>
      </rPr>
      <t>Si écart : à justifier (créances-dettes, …)</t>
    </r>
    <r>
      <rPr>
        <sz val="8"/>
        <color indexed="18"/>
        <rFont val="Arial"/>
        <family val="2"/>
      </rPr>
      <t xml:space="preserve"> Joindre une copie des déclarations de TVA (CA3 ou 3514 et CA12)</t>
    </r>
  </si>
  <si>
    <t>OGID00 - Informations identification :</t>
  </si>
  <si>
    <t>(A compléter uniquement si votre comptabilité est tenue sur un logiciel informatique)</t>
  </si>
  <si>
    <t>atteste que la comptabilité est tenue avec un logiciel conforme aux exigences techniques de l'administration</t>
  </si>
  <si>
    <t>fiscal en vertu d'une attestation fournie par l'éditeur du logiciel (à joindre).</t>
  </si>
  <si>
    <t xml:space="preserve">Je soussigné(e), </t>
  </si>
  <si>
    <r>
      <t xml:space="preserve">DÉCLARATION </t>
    </r>
    <r>
      <rPr>
        <b/>
        <u val="single"/>
        <sz val="14"/>
        <color indexed="10"/>
        <rFont val="Arial"/>
        <family val="2"/>
      </rPr>
      <t>2018</t>
    </r>
  </si>
  <si>
    <r>
      <t xml:space="preserve">   dont part non déductible </t>
    </r>
    <r>
      <rPr>
        <sz val="10"/>
        <color indexed="18"/>
        <rFont val="Arial"/>
        <family val="2"/>
      </rPr>
      <t>:</t>
    </r>
  </si>
  <si>
    <r>
      <t xml:space="preserve">DÉCLARATION </t>
    </r>
    <r>
      <rPr>
        <b/>
        <u val="single"/>
        <sz val="14"/>
        <color indexed="10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</si>
</sst>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0.0000"/>
    <numFmt numFmtId="174" formatCode="0.00000"/>
    <numFmt numFmtId="175" formatCode="0.000"/>
    <numFmt numFmtId="176" formatCode="#,##0.00\ &quot;€&quot;"/>
    <numFmt numFmtId="177" formatCode="0.0"/>
    <numFmt numFmtId="178" formatCode="[$-40C]dddd\ d\ mmmm\ yyyy"/>
  </numFmts>
  <fonts count="1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name val="Helvetica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7"/>
      <name val="Rockwell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Webdings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8"/>
      <color indexed="20"/>
      <name val="Arial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u val="single"/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color indexed="18"/>
      <name val="Calibri"/>
      <family val="2"/>
    </font>
    <font>
      <b/>
      <sz val="18"/>
      <color indexed="18"/>
      <name val="Helvetica"/>
      <family val="2"/>
    </font>
    <font>
      <b/>
      <sz val="14"/>
      <color indexed="18"/>
      <name val="Helvetica"/>
      <family val="2"/>
    </font>
    <font>
      <b/>
      <sz val="12"/>
      <color indexed="18"/>
      <name val="Helvetica"/>
      <family val="2"/>
    </font>
    <font>
      <b/>
      <u val="single"/>
      <sz val="14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7"/>
      <color indexed="18"/>
      <name val="Rockwell"/>
      <family val="1"/>
    </font>
    <font>
      <b/>
      <sz val="12"/>
      <color indexed="18"/>
      <name val="Arial"/>
      <family val="2"/>
    </font>
    <font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22"/>
      <color indexed="18"/>
      <name val="Arial"/>
      <family val="2"/>
    </font>
    <font>
      <sz val="8"/>
      <name val="Segoe U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104274"/>
      <name val="Arial"/>
      <family val="2"/>
    </font>
    <font>
      <b/>
      <sz val="14"/>
      <color rgb="FF104274"/>
      <name val="Arial"/>
      <family val="2"/>
    </font>
    <font>
      <sz val="10"/>
      <color rgb="FF104274"/>
      <name val="Arial"/>
      <family val="2"/>
    </font>
    <font>
      <sz val="6"/>
      <color rgb="FF104274"/>
      <name val="Arial"/>
      <family val="2"/>
    </font>
    <font>
      <sz val="9"/>
      <color rgb="FF104274"/>
      <name val="Arial"/>
      <family val="2"/>
    </font>
    <font>
      <sz val="5"/>
      <color rgb="FF104274"/>
      <name val="Arial"/>
      <family val="2"/>
    </font>
    <font>
      <b/>
      <sz val="9"/>
      <color rgb="FF104274"/>
      <name val="Arial"/>
      <family val="2"/>
    </font>
    <font>
      <b/>
      <sz val="8"/>
      <color rgb="FF104274"/>
      <name val="Arial"/>
      <family val="2"/>
    </font>
    <font>
      <b/>
      <sz val="10"/>
      <color rgb="FFC00000"/>
      <name val="Arial"/>
      <family val="2"/>
    </font>
    <font>
      <sz val="10"/>
      <color rgb="FF104274"/>
      <name val="Calibri"/>
      <family val="2"/>
    </font>
    <font>
      <b/>
      <sz val="18"/>
      <color rgb="FF104274"/>
      <name val="Helvetica"/>
      <family val="2"/>
    </font>
    <font>
      <b/>
      <sz val="14"/>
      <color rgb="FF104274"/>
      <name val="Helvetica"/>
      <family val="2"/>
    </font>
    <font>
      <b/>
      <sz val="12"/>
      <color rgb="FF104274"/>
      <name val="Helvetica"/>
      <family val="2"/>
    </font>
    <font>
      <sz val="8"/>
      <color rgb="FF104274"/>
      <name val="Arial"/>
      <family val="2"/>
    </font>
    <font>
      <b/>
      <u val="single"/>
      <sz val="14"/>
      <color rgb="FF104274"/>
      <name val="Arial"/>
      <family val="2"/>
    </font>
    <font>
      <b/>
      <u val="single"/>
      <sz val="10"/>
      <color rgb="FF104274"/>
      <name val="Arial"/>
      <family val="2"/>
    </font>
    <font>
      <sz val="10"/>
      <color rgb="FF002060"/>
      <name val="Arial"/>
      <family val="2"/>
    </font>
    <font>
      <b/>
      <sz val="7"/>
      <color rgb="FF104274"/>
      <name val="Rockwell"/>
      <family val="1"/>
    </font>
    <font>
      <sz val="7"/>
      <color rgb="FF104274"/>
      <name val="Arial"/>
      <family val="2"/>
    </font>
    <font>
      <b/>
      <sz val="12"/>
      <color rgb="FF104274"/>
      <name val="Arial"/>
      <family val="2"/>
    </font>
    <font>
      <sz val="16"/>
      <color rgb="FF104274"/>
      <name val="Arial"/>
      <family val="2"/>
    </font>
    <font>
      <b/>
      <sz val="22"/>
      <color rgb="FF104274"/>
      <name val="Arial"/>
      <family val="2"/>
    </font>
    <font>
      <b/>
      <sz val="18"/>
      <color rgb="FF10427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FD1D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0" borderId="2" applyNumberFormat="0" applyFill="0" applyAlignment="0" applyProtection="0"/>
    <xf numFmtId="0" fontId="83" fillId="27" borderId="1" applyNumberFormat="0" applyAlignment="0" applyProtection="0"/>
    <xf numFmtId="0" fontId="8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26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2" borderId="9" applyNumberFormat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19" xfId="0" applyNumberForma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Continuous"/>
      <protection/>
    </xf>
    <xf numFmtId="0" fontId="0" fillId="0" borderId="19" xfId="0" applyNumberFormat="1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Continuous"/>
      <protection/>
    </xf>
    <xf numFmtId="3" fontId="0" fillId="0" borderId="0" xfId="0" applyNumberFormat="1" applyBorder="1" applyAlignment="1" applyProtection="1">
      <alignment horizontal="centerContinuous"/>
      <protection/>
    </xf>
    <xf numFmtId="3" fontId="1" fillId="0" borderId="0" xfId="0" applyNumberFormat="1" applyFont="1" applyBorder="1" applyAlignment="1" applyProtection="1">
      <alignment horizontal="centerContinuous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/>
      <protection/>
    </xf>
    <xf numFmtId="0" fontId="0" fillId="0" borderId="16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2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textRotation="90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2" fontId="0" fillId="0" borderId="23" xfId="0" applyNumberFormat="1" applyFont="1" applyFill="1" applyBorder="1" applyAlignment="1" applyProtection="1">
      <alignment horizontal="right" vertical="center"/>
      <protection/>
    </xf>
    <xf numFmtId="2" fontId="0" fillId="0" borderId="23" xfId="0" applyNumberFormat="1" applyFont="1" applyFill="1" applyBorder="1" applyAlignment="1" applyProtection="1">
      <alignment horizontal="right" vertical="center"/>
      <protection locked="0"/>
    </xf>
    <xf numFmtId="2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23" xfId="0" applyNumberFormat="1" applyFont="1" applyFill="1" applyBorder="1" applyAlignment="1" applyProtection="1">
      <alignment horizontal="right" vertical="center" wrapText="1"/>
      <protection/>
    </xf>
    <xf numFmtId="2" fontId="0" fillId="0" borderId="23" xfId="0" applyNumberFormat="1" applyFont="1" applyFill="1" applyBorder="1" applyAlignment="1" applyProtection="1">
      <alignment vertical="center" wrapText="1"/>
      <protection/>
    </xf>
    <xf numFmtId="2" fontId="1" fillId="0" borderId="23" xfId="0" applyNumberFormat="1" applyFont="1" applyFill="1" applyBorder="1" applyAlignment="1" applyProtection="1">
      <alignment/>
      <protection locked="0"/>
    </xf>
    <xf numFmtId="2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30" fillId="0" borderId="24" xfId="0" applyFont="1" applyFill="1" applyBorder="1" applyAlignment="1" applyProtection="1">
      <alignment/>
      <protection/>
    </xf>
    <xf numFmtId="0" fontId="30" fillId="0" borderId="24" xfId="0" applyFon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vertical="center" wrapText="1"/>
      <protection locked="0"/>
    </xf>
    <xf numFmtId="4" fontId="1" fillId="33" borderId="23" xfId="0" applyNumberFormat="1" applyFont="1" applyFill="1" applyBorder="1" applyAlignment="1" applyProtection="1">
      <alignment horizontal="center"/>
      <protection locked="0"/>
    </xf>
    <xf numFmtId="4" fontId="1" fillId="33" borderId="12" xfId="0" applyNumberFormat="1" applyFont="1" applyFill="1" applyBorder="1" applyAlignment="1" applyProtection="1">
      <alignment horizontal="center"/>
      <protection locked="0"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0" fillId="33" borderId="23" xfId="0" applyNumberFormat="1" applyFont="1" applyFill="1" applyBorder="1" applyAlignment="1" applyProtection="1">
      <alignment horizontal="center"/>
      <protection/>
    </xf>
    <xf numFmtId="4" fontId="0" fillId="33" borderId="16" xfId="0" applyNumberFormat="1" applyFont="1" applyFill="1" applyBorder="1" applyAlignment="1" applyProtection="1">
      <alignment/>
      <protection locked="0"/>
    </xf>
    <xf numFmtId="4" fontId="0" fillId="33" borderId="16" xfId="0" applyNumberFormat="1" applyFont="1" applyFill="1" applyBorder="1" applyAlignment="1" applyProtection="1">
      <alignment vertical="center" wrapText="1"/>
      <protection locked="0"/>
    </xf>
    <xf numFmtId="4" fontId="0" fillId="33" borderId="17" xfId="0" applyNumberFormat="1" applyFill="1" applyBorder="1" applyAlignment="1" applyProtection="1">
      <alignment horizontal="center"/>
      <protection locked="0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7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ill="1" applyBorder="1" applyAlignment="1" applyProtection="1">
      <alignment horizontal="center" vertical="center" wrapText="1"/>
      <protection locked="0"/>
    </xf>
    <xf numFmtId="4" fontId="0" fillId="33" borderId="16" xfId="0" applyNumberFormat="1" applyFill="1" applyBorder="1" applyAlignment="1" applyProtection="1">
      <alignment horizontal="center" vertical="center" wrapText="1"/>
      <protection locked="0"/>
    </xf>
    <xf numFmtId="4" fontId="0" fillId="33" borderId="21" xfId="0" applyNumberFormat="1" applyFill="1" applyBorder="1" applyAlignment="1" applyProtection="1">
      <alignment horizontal="center" vertical="center" wrapText="1"/>
      <protection locked="0"/>
    </xf>
    <xf numFmtId="4" fontId="0" fillId="33" borderId="16" xfId="0" applyNumberForma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3" fontId="1" fillId="33" borderId="14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Alignment="1" applyProtection="1">
      <alignment horizontal="right"/>
      <protection/>
    </xf>
    <xf numFmtId="0" fontId="96" fillId="0" borderId="0" xfId="0" applyFont="1" applyAlignment="1" applyProtection="1">
      <alignment horizontal="centerContinuous"/>
      <protection/>
    </xf>
    <xf numFmtId="0" fontId="95" fillId="0" borderId="0" xfId="0" applyFont="1" applyAlignment="1" applyProtection="1">
      <alignment/>
      <protection/>
    </xf>
    <xf numFmtId="0" fontId="95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97" fillId="34" borderId="13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4" fontId="1" fillId="34" borderId="12" xfId="0" applyNumberFormat="1" applyFont="1" applyFill="1" applyBorder="1" applyAlignment="1" applyProtection="1">
      <alignment horizontal="center"/>
      <protection/>
    </xf>
    <xf numFmtId="3" fontId="1" fillId="34" borderId="14" xfId="0" applyNumberFormat="1" applyFont="1" applyFill="1" applyBorder="1" applyAlignment="1" applyProtection="1">
      <alignment horizontal="center"/>
      <protection/>
    </xf>
    <xf numFmtId="0" fontId="97" fillId="34" borderId="0" xfId="0" applyFont="1" applyFill="1" applyBorder="1" applyAlignment="1" applyProtection="1">
      <alignment vertical="center" wrapText="1"/>
      <protection locked="0"/>
    </xf>
    <xf numFmtId="0" fontId="97" fillId="34" borderId="0" xfId="0" applyFont="1" applyFill="1" applyBorder="1" applyAlignment="1" applyProtection="1">
      <alignment vertical="center" wrapText="1"/>
      <protection/>
    </xf>
    <xf numFmtId="3" fontId="95" fillId="34" borderId="14" xfId="0" applyNumberFormat="1" applyFont="1" applyFill="1" applyBorder="1" applyAlignment="1" applyProtection="1">
      <alignment horizontal="center"/>
      <protection/>
    </xf>
    <xf numFmtId="0" fontId="97" fillId="34" borderId="0" xfId="0" applyFont="1" applyFill="1" applyBorder="1" applyAlignment="1" applyProtection="1">
      <alignment horizontal="right" vertical="center" wrapText="1"/>
      <protection/>
    </xf>
    <xf numFmtId="2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97" fillId="34" borderId="0" xfId="0" applyFont="1" applyFill="1" applyBorder="1" applyAlignment="1" applyProtection="1">
      <alignment horizontal="center" vertical="center" wrapText="1"/>
      <protection locked="0"/>
    </xf>
    <xf numFmtId="2" fontId="0" fillId="34" borderId="21" xfId="0" applyNumberFormat="1" applyFont="1" applyFill="1" applyBorder="1" applyAlignment="1" applyProtection="1">
      <alignment horizontal="center" vertical="center" wrapText="1"/>
      <protection/>
    </xf>
    <xf numFmtId="0" fontId="97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2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95" fillId="34" borderId="13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95" fillId="34" borderId="0" xfId="0" applyFont="1" applyFill="1" applyBorder="1" applyAlignment="1" applyProtection="1">
      <alignment vertical="center" wrapText="1"/>
      <protection locked="0"/>
    </xf>
    <xf numFmtId="0" fontId="1" fillId="34" borderId="13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 quotePrefix="1">
      <alignment vertical="center" wrapText="1"/>
      <protection/>
    </xf>
    <xf numFmtId="0" fontId="97" fillId="34" borderId="0" xfId="0" applyFont="1" applyFill="1" applyBorder="1" applyAlignment="1" applyProtection="1" quotePrefix="1">
      <alignment vertical="center" wrapText="1"/>
      <protection/>
    </xf>
    <xf numFmtId="0" fontId="97" fillId="34" borderId="0" xfId="0" applyFont="1" applyFill="1" applyBorder="1" applyAlignment="1" applyProtection="1">
      <alignment/>
      <protection locked="0"/>
    </xf>
    <xf numFmtId="0" fontId="98" fillId="34" borderId="0" xfId="0" applyFont="1" applyFill="1" applyBorder="1" applyAlignment="1" applyProtection="1">
      <alignment horizontal="right" vertical="center" wrapText="1"/>
      <protection/>
    </xf>
    <xf numFmtId="4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95" fillId="34" borderId="0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21" fillId="34" borderId="13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vertical="center" wrapText="1"/>
      <protection locked="0"/>
    </xf>
    <xf numFmtId="4" fontId="0" fillId="34" borderId="14" xfId="0" applyNumberFormat="1" applyFill="1" applyBorder="1" applyAlignment="1" applyProtection="1">
      <alignment horizontal="center"/>
      <protection/>
    </xf>
    <xf numFmtId="4" fontId="1" fillId="34" borderId="30" xfId="0" applyNumberFormat="1" applyFont="1" applyFill="1" applyBorder="1" applyAlignment="1" applyProtection="1">
      <alignment horizontal="center"/>
      <protection/>
    </xf>
    <xf numFmtId="0" fontId="95" fillId="34" borderId="13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22" fillId="34" borderId="0" xfId="0" applyFont="1" applyFill="1" applyBorder="1" applyAlignment="1" applyProtection="1">
      <alignment/>
      <protection/>
    </xf>
    <xf numFmtId="0" fontId="22" fillId="34" borderId="14" xfId="0" applyFont="1" applyFill="1" applyBorder="1" applyAlignment="1" applyProtection="1">
      <alignment/>
      <protection/>
    </xf>
    <xf numFmtId="0" fontId="99" fillId="34" borderId="13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99" fillId="34" borderId="0" xfId="0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/>
      <protection/>
    </xf>
    <xf numFmtId="0" fontId="34" fillId="34" borderId="13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3" fontId="9" fillId="34" borderId="14" xfId="0" applyNumberFormat="1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97" fillId="34" borderId="13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3" fontId="5" fillId="34" borderId="17" xfId="0" applyNumberFormat="1" applyFont="1" applyFill="1" applyBorder="1" applyAlignment="1" applyProtection="1">
      <alignment horizontal="center" vertical="center"/>
      <protection/>
    </xf>
    <xf numFmtId="0" fontId="95" fillId="34" borderId="10" xfId="0" applyFont="1" applyFill="1" applyBorder="1" applyAlignment="1" applyProtection="1">
      <alignment/>
      <protection/>
    </xf>
    <xf numFmtId="0" fontId="95" fillId="34" borderId="11" xfId="0" applyFont="1" applyFill="1" applyBorder="1" applyAlignment="1" applyProtection="1">
      <alignment/>
      <protection/>
    </xf>
    <xf numFmtId="0" fontId="97" fillId="34" borderId="11" xfId="0" applyFont="1" applyFill="1" applyBorder="1" applyAlignment="1" applyProtection="1">
      <alignment/>
      <protection/>
    </xf>
    <xf numFmtId="0" fontId="95" fillId="34" borderId="0" xfId="0" applyFont="1" applyFill="1" applyBorder="1" applyAlignment="1" applyProtection="1">
      <alignment/>
      <protection/>
    </xf>
    <xf numFmtId="0" fontId="95" fillId="34" borderId="0" xfId="0" applyFont="1" applyFill="1" applyBorder="1" applyAlignment="1" applyProtection="1">
      <alignment horizontal="centerContinuous"/>
      <protection/>
    </xf>
    <xf numFmtId="0" fontId="97" fillId="34" borderId="15" xfId="0" applyFont="1" applyFill="1" applyBorder="1" applyAlignment="1" applyProtection="1">
      <alignment horizontal="left"/>
      <protection/>
    </xf>
    <xf numFmtId="0" fontId="97" fillId="34" borderId="16" xfId="0" applyFont="1" applyFill="1" applyBorder="1" applyAlignment="1" applyProtection="1">
      <alignment horizontal="left"/>
      <protection/>
    </xf>
    <xf numFmtId="0" fontId="95" fillId="34" borderId="16" xfId="0" applyFont="1" applyFill="1" applyBorder="1" applyAlignment="1" applyProtection="1">
      <alignment horizontal="right" vertical="center"/>
      <protection/>
    </xf>
    <xf numFmtId="0" fontId="97" fillId="0" borderId="0" xfId="0" applyFont="1" applyAlignment="1" applyProtection="1">
      <alignment horizontal="right"/>
      <protection/>
    </xf>
    <xf numFmtId="0" fontId="100" fillId="0" borderId="0" xfId="0" applyFont="1" applyAlignment="1" applyProtection="1">
      <alignment horizontal="left"/>
      <protection/>
    </xf>
    <xf numFmtId="4" fontId="95" fillId="34" borderId="23" xfId="0" applyNumberFormat="1" applyFont="1" applyFill="1" applyBorder="1" applyAlignment="1" applyProtection="1">
      <alignment horizontal="center"/>
      <protection/>
    </xf>
    <xf numFmtId="4" fontId="35" fillId="34" borderId="23" xfId="0" applyNumberFormat="1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 applyProtection="1">
      <alignment vertical="center" wrapText="1"/>
      <protection/>
    </xf>
    <xf numFmtId="0" fontId="1" fillId="34" borderId="21" xfId="0" applyFont="1" applyFill="1" applyBorder="1" applyAlignment="1" applyProtection="1">
      <alignment vertical="center" wrapText="1"/>
      <protection/>
    </xf>
    <xf numFmtId="4" fontId="35" fillId="34" borderId="14" xfId="0" applyNumberFormat="1" applyFont="1" applyFill="1" applyBorder="1" applyAlignment="1" applyProtection="1">
      <alignment horizontal="center"/>
      <protection/>
    </xf>
    <xf numFmtId="4" fontId="35" fillId="34" borderId="32" xfId="0" applyNumberFormat="1" applyFont="1" applyFill="1" applyBorder="1" applyAlignment="1" applyProtection="1">
      <alignment horizontal="center"/>
      <protection/>
    </xf>
    <xf numFmtId="4" fontId="35" fillId="34" borderId="29" xfId="0" applyNumberFormat="1" applyFont="1" applyFill="1" applyBorder="1" applyAlignment="1" applyProtection="1">
      <alignment horizontal="center"/>
      <protection/>
    </xf>
    <xf numFmtId="4" fontId="35" fillId="34" borderId="33" xfId="0" applyNumberFormat="1" applyFont="1" applyFill="1" applyBorder="1" applyAlignment="1" applyProtection="1">
      <alignment horizontal="center"/>
      <protection/>
    </xf>
    <xf numFmtId="0" fontId="95" fillId="34" borderId="22" xfId="0" applyFont="1" applyFill="1" applyBorder="1" applyAlignment="1" applyProtection="1">
      <alignment horizontal="right"/>
      <protection/>
    </xf>
    <xf numFmtId="0" fontId="97" fillId="34" borderId="0" xfId="0" applyFont="1" applyFill="1" applyBorder="1" applyAlignment="1" applyProtection="1">
      <alignment horizontal="left"/>
      <protection/>
    </xf>
    <xf numFmtId="0" fontId="95" fillId="34" borderId="0" xfId="0" applyFont="1" applyFill="1" applyBorder="1" applyAlignment="1" applyProtection="1">
      <alignment horizontal="right" vertical="center"/>
      <protection/>
    </xf>
    <xf numFmtId="0" fontId="95" fillId="34" borderId="13" xfId="0" applyFont="1" applyFill="1" applyBorder="1" applyAlignment="1" applyProtection="1">
      <alignment/>
      <protection/>
    </xf>
    <xf numFmtId="0" fontId="95" fillId="34" borderId="0" xfId="0" applyFont="1" applyFill="1" applyBorder="1" applyAlignment="1" applyProtection="1">
      <alignment/>
      <protection/>
    </xf>
    <xf numFmtId="0" fontId="97" fillId="34" borderId="0" xfId="0" applyFont="1" applyFill="1" applyBorder="1" applyAlignment="1" applyProtection="1">
      <alignment/>
      <protection/>
    </xf>
    <xf numFmtId="0" fontId="101" fillId="0" borderId="0" xfId="0" applyFont="1" applyFill="1" applyBorder="1" applyAlignment="1" applyProtection="1">
      <alignment vertical="center" wrapText="1"/>
      <protection/>
    </xf>
    <xf numFmtId="0" fontId="102" fillId="0" borderId="0" xfId="0" applyFont="1" applyAlignment="1" applyProtection="1">
      <alignment/>
      <protection/>
    </xf>
    <xf numFmtId="0" fontId="95" fillId="0" borderId="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95" fillId="34" borderId="0" xfId="0" applyFont="1" applyFill="1" applyBorder="1" applyAlignment="1" applyProtection="1">
      <alignment horizontal="center" vertical="center" wrapText="1"/>
      <protection/>
    </xf>
    <xf numFmtId="0" fontId="95" fillId="34" borderId="0" xfId="0" applyFont="1" applyFill="1" applyBorder="1" applyAlignment="1" applyProtection="1">
      <alignment horizontal="center" vertical="center"/>
      <protection/>
    </xf>
    <xf numFmtId="0" fontId="103" fillId="34" borderId="13" xfId="0" applyFont="1" applyFill="1" applyBorder="1" applyAlignment="1" applyProtection="1">
      <alignment horizontal="left"/>
      <protection/>
    </xf>
    <xf numFmtId="0" fontId="103" fillId="34" borderId="0" xfId="0" applyFont="1" applyFill="1" applyBorder="1" applyAlignment="1" applyProtection="1">
      <alignment horizontal="left"/>
      <protection/>
    </xf>
    <xf numFmtId="0" fontId="103" fillId="34" borderId="16" xfId="0" applyFont="1" applyFill="1" applyBorder="1" applyAlignment="1" applyProtection="1">
      <alignment/>
      <protection/>
    </xf>
    <xf numFmtId="0" fontId="95" fillId="34" borderId="13" xfId="0" applyFont="1" applyFill="1" applyBorder="1" applyAlignment="1" applyProtection="1">
      <alignment horizontal="center"/>
      <protection/>
    </xf>
    <xf numFmtId="0" fontId="95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vertical="center" wrapText="1"/>
      <protection/>
    </xf>
    <xf numFmtId="0" fontId="21" fillId="34" borderId="15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104" fillId="34" borderId="0" xfId="0" applyFont="1" applyFill="1" applyBorder="1" applyAlignment="1" applyProtection="1">
      <alignment horizontal="right" vertical="center"/>
      <protection/>
    </xf>
    <xf numFmtId="4" fontId="0" fillId="35" borderId="23" xfId="0" applyNumberFormat="1" applyFill="1" applyBorder="1" applyAlignment="1" applyProtection="1">
      <alignment/>
      <protection/>
    </xf>
    <xf numFmtId="0" fontId="103" fillId="34" borderId="14" xfId="0" applyFont="1" applyFill="1" applyBorder="1" applyAlignment="1" applyProtection="1" quotePrefix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4" fontId="97" fillId="35" borderId="23" xfId="0" applyNumberFormat="1" applyFont="1" applyFill="1" applyBorder="1" applyAlignment="1" applyProtection="1">
      <alignment horizontal="left" vertical="center"/>
      <protection locked="0"/>
    </xf>
    <xf numFmtId="0" fontId="97" fillId="0" borderId="0" xfId="0" applyFont="1" applyAlignment="1" applyProtection="1">
      <alignment/>
      <protection/>
    </xf>
    <xf numFmtId="0" fontId="105" fillId="0" borderId="0" xfId="0" applyFont="1" applyAlignment="1" applyProtection="1">
      <alignment horizontal="centerContinuous"/>
      <protection/>
    </xf>
    <xf numFmtId="0" fontId="97" fillId="0" borderId="0" xfId="0" applyFont="1" applyAlignment="1" applyProtection="1">
      <alignment horizontal="centerContinuous"/>
      <protection/>
    </xf>
    <xf numFmtId="0" fontId="106" fillId="0" borderId="0" xfId="0" applyFont="1" applyAlignment="1" applyProtection="1">
      <alignment horizontal="right"/>
      <protection/>
    </xf>
    <xf numFmtId="0" fontId="96" fillId="34" borderId="0" xfId="0" applyFont="1" applyFill="1" applyAlignment="1" applyProtection="1">
      <alignment horizontal="center"/>
      <protection locked="0"/>
    </xf>
    <xf numFmtId="3" fontId="1" fillId="34" borderId="0" xfId="0" applyNumberFormat="1" applyFont="1" applyFill="1" applyBorder="1" applyAlignment="1" applyProtection="1">
      <alignment/>
      <protection locked="0"/>
    </xf>
    <xf numFmtId="0" fontId="107" fillId="0" borderId="0" xfId="0" applyFont="1" applyBorder="1" applyAlignment="1" applyProtection="1">
      <alignment horizontal="centerContinuous"/>
      <protection/>
    </xf>
    <xf numFmtId="49" fontId="107" fillId="0" borderId="19" xfId="0" applyNumberFormat="1" applyFont="1" applyBorder="1" applyAlignment="1" applyProtection="1">
      <alignment horizontal="centerContinuous"/>
      <protection/>
    </xf>
    <xf numFmtId="49" fontId="95" fillId="0" borderId="0" xfId="0" applyNumberFormat="1" applyFont="1" applyBorder="1" applyAlignment="1" applyProtection="1">
      <alignment horizontal="centerContinuous"/>
      <protection/>
    </xf>
    <xf numFmtId="0" fontId="97" fillId="0" borderId="19" xfId="0" applyNumberFormat="1" applyFont="1" applyBorder="1" applyAlignment="1" applyProtection="1">
      <alignment/>
      <protection/>
    </xf>
    <xf numFmtId="0" fontId="97" fillId="0" borderId="0" xfId="0" applyNumberFormat="1" applyFont="1" applyBorder="1" applyAlignment="1" applyProtection="1">
      <alignment/>
      <protection/>
    </xf>
    <xf numFmtId="0" fontId="95" fillId="0" borderId="0" xfId="0" applyNumberFormat="1" applyFont="1" applyBorder="1" applyAlignment="1" applyProtection="1">
      <alignment horizontal="centerContinuous"/>
      <protection/>
    </xf>
    <xf numFmtId="0" fontId="0" fillId="34" borderId="19" xfId="0" applyNumberForma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 locked="0"/>
    </xf>
    <xf numFmtId="0" fontId="95" fillId="0" borderId="18" xfId="0" applyNumberFormat="1" applyFont="1" applyBorder="1" applyAlignment="1" applyProtection="1">
      <alignment horizontal="center"/>
      <protection/>
    </xf>
    <xf numFmtId="0" fontId="95" fillId="0" borderId="11" xfId="0" applyNumberFormat="1" applyFont="1" applyBorder="1" applyAlignment="1" applyProtection="1">
      <alignment horizontal="center"/>
      <protection/>
    </xf>
    <xf numFmtId="0" fontId="95" fillId="0" borderId="31" xfId="0" applyNumberFormat="1" applyFont="1" applyBorder="1" applyAlignment="1" applyProtection="1">
      <alignment horizontal="center"/>
      <protection/>
    </xf>
    <xf numFmtId="0" fontId="95" fillId="0" borderId="0" xfId="0" applyNumberFormat="1" applyFont="1" applyAlignment="1" applyProtection="1">
      <alignment horizontal="centerContinuous"/>
      <protection/>
    </xf>
    <xf numFmtId="0" fontId="97" fillId="0" borderId="0" xfId="0" applyNumberFormat="1" applyFont="1" applyBorder="1" applyAlignment="1" applyProtection="1">
      <alignment horizontal="centerContinuous"/>
      <protection/>
    </xf>
    <xf numFmtId="172" fontId="97" fillId="0" borderId="0" xfId="0" applyNumberFormat="1" applyFont="1" applyBorder="1" applyAlignment="1" applyProtection="1">
      <alignment horizontal="left"/>
      <protection/>
    </xf>
    <xf numFmtId="0" fontId="108" fillId="0" borderId="0" xfId="0" applyNumberFormat="1" applyFont="1" applyAlignment="1" applyProtection="1">
      <alignment/>
      <protection/>
    </xf>
    <xf numFmtId="0" fontId="109" fillId="0" borderId="0" xfId="0" applyFont="1" applyAlignment="1" applyProtection="1">
      <alignment horizontal="centerContinuous"/>
      <protection/>
    </xf>
    <xf numFmtId="0" fontId="108" fillId="0" borderId="0" xfId="0" applyFont="1" applyAlignment="1" applyProtection="1">
      <alignment horizontal="centerContinuous"/>
      <protection/>
    </xf>
    <xf numFmtId="0" fontId="108" fillId="0" borderId="0" xfId="0" applyFont="1" applyAlignment="1" applyProtection="1">
      <alignment/>
      <protection/>
    </xf>
    <xf numFmtId="4" fontId="96" fillId="0" borderId="0" xfId="0" applyNumberFormat="1" applyFont="1" applyAlignment="1" applyProtection="1">
      <alignment horizontal="center"/>
      <protection/>
    </xf>
    <xf numFmtId="4" fontId="96" fillId="0" borderId="0" xfId="0" applyNumberFormat="1" applyFont="1" applyBorder="1" applyAlignment="1" applyProtection="1">
      <alignment horizontal="center"/>
      <protection/>
    </xf>
    <xf numFmtId="0" fontId="97" fillId="0" borderId="0" xfId="0" applyFont="1" applyAlignment="1" applyProtection="1">
      <alignment vertical="center"/>
      <protection/>
    </xf>
    <xf numFmtId="0" fontId="97" fillId="0" borderId="0" xfId="0" applyFont="1" applyBorder="1" applyAlignment="1" applyProtection="1">
      <alignment/>
      <protection/>
    </xf>
    <xf numFmtId="4" fontId="97" fillId="0" borderId="0" xfId="0" applyNumberFormat="1" applyFont="1" applyBorder="1" applyAlignment="1" applyProtection="1">
      <alignment/>
      <protection/>
    </xf>
    <xf numFmtId="49" fontId="97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95" fillId="0" borderId="23" xfId="0" applyFont="1" applyFill="1" applyBorder="1" applyAlignment="1" applyProtection="1">
      <alignment horizontal="right" vertical="center"/>
      <protection/>
    </xf>
    <xf numFmtId="0" fontId="102" fillId="34" borderId="23" xfId="0" applyFont="1" applyFill="1" applyBorder="1" applyAlignment="1" applyProtection="1">
      <alignment horizontal="center" vertical="center" wrapText="1"/>
      <protection/>
    </xf>
    <xf numFmtId="0" fontId="95" fillId="34" borderId="23" xfId="0" applyFont="1" applyFill="1" applyBorder="1" applyAlignment="1" applyProtection="1">
      <alignment horizontal="center" vertical="center"/>
      <protection/>
    </xf>
    <xf numFmtId="10" fontId="95" fillId="34" borderId="23" xfId="0" applyNumberFormat="1" applyFont="1" applyFill="1" applyBorder="1" applyAlignment="1" applyProtection="1">
      <alignment horizontal="center" vertical="center"/>
      <protection/>
    </xf>
    <xf numFmtId="0" fontId="95" fillId="34" borderId="23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Border="1" applyAlignment="1" applyProtection="1">
      <alignment horizontal="right" vertical="center"/>
      <protection/>
    </xf>
    <xf numFmtId="0" fontId="95" fillId="0" borderId="0" xfId="0" applyNumberFormat="1" applyFont="1" applyBorder="1" applyAlignment="1" applyProtection="1">
      <alignment horizontal="right" vertical="center"/>
      <protection/>
    </xf>
    <xf numFmtId="0" fontId="95" fillId="0" borderId="11" xfId="0" applyNumberFormat="1" applyFont="1" applyFill="1" applyBorder="1" applyAlignment="1" applyProtection="1">
      <alignment horizontal="right" vertical="center"/>
      <protection/>
    </xf>
    <xf numFmtId="0" fontId="110" fillId="34" borderId="23" xfId="0" applyFont="1" applyFill="1" applyBorder="1" applyAlignment="1" applyProtection="1">
      <alignment vertical="center" wrapText="1"/>
      <protection/>
    </xf>
    <xf numFmtId="0" fontId="97" fillId="0" borderId="23" xfId="0" applyFont="1" applyFill="1" applyBorder="1" applyAlignment="1" applyProtection="1">
      <alignment vertical="center"/>
      <protection/>
    </xf>
    <xf numFmtId="0" fontId="97" fillId="0" borderId="23" xfId="0" applyFont="1" applyFill="1" applyBorder="1" applyAlignment="1" applyProtection="1">
      <alignment vertical="center" wrapText="1"/>
      <protection/>
    </xf>
    <xf numFmtId="0" fontId="101" fillId="34" borderId="23" xfId="0" applyFont="1" applyFill="1" applyBorder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right" vertical="center" wrapText="1"/>
      <protection/>
    </xf>
    <xf numFmtId="0" fontId="95" fillId="0" borderId="11" xfId="0" applyFont="1" applyFill="1" applyBorder="1" applyAlignment="1" applyProtection="1">
      <alignment horizontal="right" vertical="center"/>
      <protection/>
    </xf>
    <xf numFmtId="0" fontId="95" fillId="34" borderId="23" xfId="0" applyFont="1" applyFill="1" applyBorder="1" applyAlignment="1" applyProtection="1">
      <alignment vertical="center" wrapText="1"/>
      <protection/>
    </xf>
    <xf numFmtId="0" fontId="97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/>
      <protection/>
    </xf>
    <xf numFmtId="0" fontId="111" fillId="34" borderId="10" xfId="0" applyFont="1" applyFill="1" applyBorder="1" applyAlignment="1" applyProtection="1">
      <alignment/>
      <protection/>
    </xf>
    <xf numFmtId="0" fontId="111" fillId="34" borderId="11" xfId="0" applyFont="1" applyFill="1" applyBorder="1" applyAlignment="1" applyProtection="1">
      <alignment/>
      <protection/>
    </xf>
    <xf numFmtId="0" fontId="111" fillId="34" borderId="12" xfId="0" applyFont="1" applyFill="1" applyBorder="1" applyAlignment="1" applyProtection="1">
      <alignment/>
      <protection/>
    </xf>
    <xf numFmtId="0" fontId="111" fillId="34" borderId="13" xfId="0" applyFont="1" applyFill="1" applyBorder="1" applyAlignment="1" applyProtection="1">
      <alignment/>
      <protection/>
    </xf>
    <xf numFmtId="0" fontId="111" fillId="34" borderId="0" xfId="0" applyFont="1" applyFill="1" applyBorder="1" applyAlignment="1" applyProtection="1">
      <alignment/>
      <protection/>
    </xf>
    <xf numFmtId="0" fontId="111" fillId="34" borderId="14" xfId="0" applyFont="1" applyFill="1" applyBorder="1" applyAlignment="1" applyProtection="1">
      <alignment/>
      <protection/>
    </xf>
    <xf numFmtId="0" fontId="111" fillId="34" borderId="15" xfId="0" applyFont="1" applyFill="1" applyBorder="1" applyAlignment="1" applyProtection="1">
      <alignment/>
      <protection/>
    </xf>
    <xf numFmtId="0" fontId="111" fillId="34" borderId="16" xfId="0" applyFont="1" applyFill="1" applyBorder="1" applyAlignment="1" applyProtection="1">
      <alignment/>
      <protection/>
    </xf>
    <xf numFmtId="0" fontId="111" fillId="34" borderId="17" xfId="0" applyFont="1" applyFill="1" applyBorder="1" applyAlignment="1" applyProtection="1">
      <alignment/>
      <protection/>
    </xf>
    <xf numFmtId="0" fontId="95" fillId="34" borderId="13" xfId="0" applyFont="1" applyFill="1" applyBorder="1" applyAlignment="1" applyProtection="1">
      <alignment horizontal="left" vertical="center" wrapText="1"/>
      <protection/>
    </xf>
    <xf numFmtId="0" fontId="95" fillId="34" borderId="0" xfId="0" applyFont="1" applyFill="1" applyBorder="1" applyAlignment="1" applyProtection="1">
      <alignment horizontal="left" vertical="center" wrapText="1"/>
      <protection/>
    </xf>
    <xf numFmtId="0" fontId="12" fillId="34" borderId="13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1" fillId="34" borderId="14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20" fillId="34" borderId="15" xfId="0" applyFont="1" applyFill="1" applyBorder="1" applyAlignment="1" applyProtection="1">
      <alignment horizontal="center"/>
      <protection locked="0"/>
    </xf>
    <xf numFmtId="0" fontId="20" fillId="34" borderId="16" xfId="0" applyFont="1" applyFill="1" applyBorder="1" applyAlignment="1" applyProtection="1">
      <alignment horizontal="center"/>
      <protection locked="0"/>
    </xf>
    <xf numFmtId="0" fontId="20" fillId="34" borderId="17" xfId="0" applyFont="1" applyFill="1" applyBorder="1" applyAlignment="1" applyProtection="1">
      <alignment horizontal="center"/>
      <protection locked="0"/>
    </xf>
    <xf numFmtId="0" fontId="112" fillId="34" borderId="31" xfId="0" applyFont="1" applyFill="1" applyBorder="1" applyAlignment="1" applyProtection="1">
      <alignment horizontal="center"/>
      <protection/>
    </xf>
    <xf numFmtId="0" fontId="112" fillId="34" borderId="21" xfId="0" applyFont="1" applyFill="1" applyBorder="1" applyAlignment="1" applyProtection="1">
      <alignment horizontal="center"/>
      <protection/>
    </xf>
    <xf numFmtId="0" fontId="112" fillId="34" borderId="22" xfId="0" applyFont="1" applyFill="1" applyBorder="1" applyAlignment="1" applyProtection="1">
      <alignment horizontal="center"/>
      <protection/>
    </xf>
    <xf numFmtId="0" fontId="97" fillId="34" borderId="13" xfId="0" applyFont="1" applyFill="1" applyBorder="1" applyAlignment="1" applyProtection="1">
      <alignment horizontal="left" vertical="center" wrapText="1"/>
      <protection/>
    </xf>
    <xf numFmtId="0" fontId="97" fillId="34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" fillId="34" borderId="31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97" fillId="0" borderId="0" xfId="0" applyFont="1" applyAlignment="1" applyProtection="1">
      <alignment horizontal="center"/>
      <protection/>
    </xf>
    <xf numFmtId="0" fontId="20" fillId="34" borderId="10" xfId="0" applyFont="1" applyFill="1" applyBorder="1" applyAlignment="1" applyProtection="1">
      <alignment horizontal="center"/>
      <protection locked="0"/>
    </xf>
    <xf numFmtId="0" fontId="20" fillId="34" borderId="11" xfId="0" applyFont="1" applyFill="1" applyBorder="1" applyAlignment="1" applyProtection="1">
      <alignment horizontal="center"/>
      <protection locked="0"/>
    </xf>
    <xf numFmtId="0" fontId="20" fillId="34" borderId="12" xfId="0" applyFont="1" applyFill="1" applyBorder="1" applyAlignment="1" applyProtection="1">
      <alignment horizontal="center"/>
      <protection locked="0"/>
    </xf>
    <xf numFmtId="0" fontId="20" fillId="34" borderId="13" xfId="0" applyFont="1" applyFill="1" applyBorder="1" applyAlignment="1" applyProtection="1">
      <alignment horizontal="center"/>
      <protection locked="0"/>
    </xf>
    <xf numFmtId="0" fontId="20" fillId="34" borderId="0" xfId="0" applyFont="1" applyFill="1" applyBorder="1" applyAlignment="1" applyProtection="1">
      <alignment horizontal="center"/>
      <protection locked="0"/>
    </xf>
    <xf numFmtId="0" fontId="20" fillId="34" borderId="14" xfId="0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3" fontId="0" fillId="35" borderId="31" xfId="0" applyNumberFormat="1" applyFill="1" applyBorder="1" applyAlignment="1" applyProtection="1">
      <alignment horizontal="center"/>
      <protection locked="0"/>
    </xf>
    <xf numFmtId="3" fontId="0" fillId="35" borderId="22" xfId="0" applyNumberFormat="1" applyFill="1" applyBorder="1" applyAlignment="1" applyProtection="1">
      <alignment horizontal="center"/>
      <protection locked="0"/>
    </xf>
    <xf numFmtId="0" fontId="97" fillId="34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95" fillId="34" borderId="14" xfId="0" applyFont="1" applyFill="1" applyBorder="1" applyAlignment="1" applyProtection="1">
      <alignment horizontal="left" vertical="center" wrapText="1"/>
      <protection/>
    </xf>
    <xf numFmtId="0" fontId="95" fillId="34" borderId="15" xfId="0" applyFont="1" applyFill="1" applyBorder="1" applyAlignment="1" applyProtection="1">
      <alignment horizontal="center" vertical="center" wrapText="1"/>
      <protection/>
    </xf>
    <xf numFmtId="0" fontId="95" fillId="34" borderId="16" xfId="0" applyFont="1" applyFill="1" applyBorder="1" applyAlignment="1" applyProtection="1">
      <alignment horizontal="center" vertical="center" wrapText="1"/>
      <protection/>
    </xf>
    <xf numFmtId="0" fontId="95" fillId="34" borderId="17" xfId="0" applyFont="1" applyFill="1" applyBorder="1" applyAlignment="1" applyProtection="1">
      <alignment horizontal="center" vertical="center" wrapText="1"/>
      <protection/>
    </xf>
    <xf numFmtId="0" fontId="113" fillId="34" borderId="1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10" fillId="34" borderId="13" xfId="0" applyFont="1" applyFill="1" applyBorder="1" applyAlignment="1" applyProtection="1">
      <alignment horizontal="left"/>
      <protection/>
    </xf>
    <xf numFmtId="0" fontId="110" fillId="34" borderId="0" xfId="0" applyFont="1" applyFill="1" applyBorder="1" applyAlignment="1" applyProtection="1">
      <alignment horizontal="left"/>
      <protection/>
    </xf>
    <xf numFmtId="0" fontId="110" fillId="34" borderId="14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97" fillId="34" borderId="14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 applyProtection="1">
      <alignment horizontal="left" wrapText="1"/>
      <protection/>
    </xf>
    <xf numFmtId="0" fontId="1" fillId="34" borderId="0" xfId="0" applyFont="1" applyFill="1" applyBorder="1" applyAlignment="1" applyProtection="1">
      <alignment horizontal="left" wrapText="1"/>
      <protection/>
    </xf>
    <xf numFmtId="0" fontId="99" fillId="34" borderId="13" xfId="0" applyFont="1" applyFill="1" applyBorder="1" applyAlignment="1" applyProtection="1">
      <alignment horizontal="left" vertical="center" wrapText="1"/>
      <protection/>
    </xf>
    <xf numFmtId="0" fontId="101" fillId="34" borderId="0" xfId="0" applyFont="1" applyFill="1" applyBorder="1" applyAlignment="1" applyProtection="1">
      <alignment horizontal="left" vertical="center" wrapText="1"/>
      <protection/>
    </xf>
    <xf numFmtId="0" fontId="101" fillId="34" borderId="14" xfId="0" applyFont="1" applyFill="1" applyBorder="1" applyAlignment="1" applyProtection="1">
      <alignment horizontal="left" vertical="center" wrapText="1"/>
      <protection/>
    </xf>
    <xf numFmtId="0" fontId="101" fillId="34" borderId="13" xfId="0" applyFont="1" applyFill="1" applyBorder="1" applyAlignment="1" applyProtection="1">
      <alignment horizontal="left" vertical="center" wrapText="1"/>
      <protection/>
    </xf>
    <xf numFmtId="0" fontId="95" fillId="34" borderId="13" xfId="0" applyFont="1" applyFill="1" applyBorder="1" applyAlignment="1" applyProtection="1">
      <alignment horizontal="left"/>
      <protection/>
    </xf>
    <xf numFmtId="0" fontId="95" fillId="34" borderId="0" xfId="0" applyFont="1" applyFill="1" applyBorder="1" applyAlignment="1" applyProtection="1">
      <alignment horizontal="left"/>
      <protection/>
    </xf>
    <xf numFmtId="0" fontId="110" fillId="34" borderId="13" xfId="0" applyFont="1" applyFill="1" applyBorder="1" applyAlignment="1" applyProtection="1">
      <alignment horizontal="left" vertical="center" wrapText="1"/>
      <protection/>
    </xf>
    <xf numFmtId="0" fontId="110" fillId="34" borderId="0" xfId="0" applyFont="1" applyFill="1" applyBorder="1" applyAlignment="1" applyProtection="1">
      <alignment horizontal="left" vertical="center" wrapText="1"/>
      <protection/>
    </xf>
    <xf numFmtId="0" fontId="110" fillId="34" borderId="14" xfId="0" applyFont="1" applyFill="1" applyBorder="1" applyAlignment="1" applyProtection="1">
      <alignment horizontal="left" vertical="center" wrapText="1"/>
      <protection/>
    </xf>
    <xf numFmtId="0" fontId="95" fillId="34" borderId="31" xfId="0" applyFont="1" applyFill="1" applyBorder="1" applyAlignment="1" applyProtection="1">
      <alignment horizontal="center"/>
      <protection/>
    </xf>
    <xf numFmtId="0" fontId="95" fillId="34" borderId="21" xfId="0" applyFont="1" applyFill="1" applyBorder="1" applyAlignment="1" applyProtection="1">
      <alignment horizontal="center"/>
      <protection/>
    </xf>
    <xf numFmtId="0" fontId="95" fillId="34" borderId="22" xfId="0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20" fillId="34" borderId="15" xfId="0" applyFont="1" applyFill="1" applyBorder="1" applyAlignment="1" applyProtection="1">
      <alignment horizontal="center"/>
      <protection/>
    </xf>
    <xf numFmtId="0" fontId="20" fillId="34" borderId="16" xfId="0" applyFont="1" applyFill="1" applyBorder="1" applyAlignment="1" applyProtection="1">
      <alignment horizontal="center"/>
      <protection/>
    </xf>
    <xf numFmtId="0" fontId="20" fillId="34" borderId="17" xfId="0" applyFont="1" applyFill="1" applyBorder="1" applyAlignment="1" applyProtection="1">
      <alignment horizontal="center"/>
      <protection/>
    </xf>
    <xf numFmtId="0" fontId="20" fillId="34" borderId="10" xfId="0" applyFont="1" applyFill="1" applyBorder="1" applyAlignment="1" applyProtection="1">
      <alignment horizontal="center"/>
      <protection/>
    </xf>
    <xf numFmtId="0" fontId="20" fillId="34" borderId="11" xfId="0" applyFont="1" applyFill="1" applyBorder="1" applyAlignment="1" applyProtection="1">
      <alignment horizontal="center"/>
      <protection/>
    </xf>
    <xf numFmtId="0" fontId="20" fillId="34" borderId="12" xfId="0" applyFont="1" applyFill="1" applyBorder="1" applyAlignment="1" applyProtection="1">
      <alignment horizontal="center"/>
      <protection/>
    </xf>
    <xf numFmtId="0" fontId="20" fillId="34" borderId="13" xfId="0" applyFont="1" applyFill="1" applyBorder="1" applyAlignment="1" applyProtection="1">
      <alignment horizontal="center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20" fillId="34" borderId="14" xfId="0" applyFont="1" applyFill="1" applyBorder="1" applyAlignment="1" applyProtection="1">
      <alignment horizontal="center"/>
      <protection/>
    </xf>
    <xf numFmtId="0" fontId="11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4" fontId="0" fillId="0" borderId="23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0" fontId="97" fillId="0" borderId="31" xfId="0" applyFont="1" applyBorder="1" applyAlignment="1" applyProtection="1">
      <alignment horizontal="center" vertical="center"/>
      <protection/>
    </xf>
    <xf numFmtId="0" fontId="97" fillId="0" borderId="22" xfId="0" applyFont="1" applyBorder="1" applyAlignment="1" applyProtection="1">
      <alignment horizontal="center" vertical="center"/>
      <protection/>
    </xf>
    <xf numFmtId="4" fontId="97" fillId="0" borderId="23" xfId="0" applyNumberFormat="1" applyFont="1" applyBorder="1" applyAlignment="1" applyProtection="1">
      <alignment horizontal="center" vertical="center"/>
      <protection/>
    </xf>
    <xf numFmtId="49" fontId="97" fillId="0" borderId="31" xfId="0" applyNumberFormat="1" applyFont="1" applyBorder="1" applyAlignment="1" applyProtection="1">
      <alignment horizontal="center" vertical="center"/>
      <protection/>
    </xf>
    <xf numFmtId="49" fontId="97" fillId="0" borderId="22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4" fontId="114" fillId="0" borderId="10" xfId="0" applyNumberFormat="1" applyFont="1" applyBorder="1" applyAlignment="1" applyProtection="1">
      <alignment horizontal="center" vertical="center"/>
      <protection/>
    </xf>
    <xf numFmtId="4" fontId="114" fillId="0" borderId="12" xfId="0" applyNumberFormat="1" applyFont="1" applyBorder="1" applyAlignment="1" applyProtection="1">
      <alignment horizontal="center" vertical="center"/>
      <protection/>
    </xf>
    <xf numFmtId="4" fontId="114" fillId="0" borderId="13" xfId="0" applyNumberFormat="1" applyFont="1" applyBorder="1" applyAlignment="1" applyProtection="1">
      <alignment horizontal="center" vertical="center"/>
      <protection/>
    </xf>
    <xf numFmtId="4" fontId="114" fillId="0" borderId="14" xfId="0" applyNumberFormat="1" applyFont="1" applyBorder="1" applyAlignment="1" applyProtection="1">
      <alignment horizontal="center" vertical="center"/>
      <protection/>
    </xf>
    <xf numFmtId="4" fontId="114" fillId="0" borderId="15" xfId="0" applyNumberFormat="1" applyFont="1" applyBorder="1" applyAlignment="1" applyProtection="1">
      <alignment horizontal="center" vertical="center"/>
      <protection/>
    </xf>
    <xf numFmtId="4" fontId="114" fillId="0" borderId="17" xfId="0" applyNumberFormat="1" applyFont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34" borderId="0" xfId="0" applyFont="1" applyFill="1" applyAlignment="1" applyProtection="1">
      <alignment horizontal="center" vertical="center"/>
      <protection locked="0"/>
    </xf>
    <xf numFmtId="0" fontId="108" fillId="0" borderId="0" xfId="0" applyFont="1" applyAlignment="1" applyProtection="1">
      <alignment horizontal="center"/>
      <protection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4" fontId="0" fillId="34" borderId="12" xfId="0" applyNumberFormat="1" applyFill="1" applyBorder="1" applyAlignment="1" applyProtection="1">
      <alignment horizontal="center" vertical="center"/>
      <protection locked="0"/>
    </xf>
    <xf numFmtId="4" fontId="0" fillId="34" borderId="13" xfId="0" applyNumberFormat="1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 applyProtection="1">
      <alignment horizontal="center" vertical="center"/>
      <protection locked="0"/>
    </xf>
    <xf numFmtId="4" fontId="0" fillId="34" borderId="15" xfId="0" applyNumberFormat="1" applyFill="1" applyBorder="1" applyAlignment="1" applyProtection="1">
      <alignment horizontal="center" vertical="center"/>
      <protection locked="0"/>
    </xf>
    <xf numFmtId="4" fontId="0" fillId="34" borderId="17" xfId="0" applyNumberForma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top" wrapText="1"/>
      <protection/>
    </xf>
    <xf numFmtId="0" fontId="26" fillId="0" borderId="0" xfId="0" applyFont="1" applyAlignment="1" applyProtection="1">
      <alignment horizontal="center" vertical="top" wrapText="1"/>
      <protection/>
    </xf>
    <xf numFmtId="0" fontId="27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right" vertical="center"/>
      <protection/>
    </xf>
    <xf numFmtId="0" fontId="115" fillId="0" borderId="0" xfId="0" applyFont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 locked="0"/>
    </xf>
    <xf numFmtId="0" fontId="97" fillId="0" borderId="23" xfId="0" applyFont="1" applyBorder="1" applyAlignment="1" applyProtection="1">
      <alignment horizontal="left"/>
      <protection/>
    </xf>
    <xf numFmtId="0" fontId="0" fillId="34" borderId="23" xfId="0" applyFill="1" applyBorder="1" applyAlignment="1" applyProtection="1">
      <alignment horizontal="center"/>
      <protection/>
    </xf>
    <xf numFmtId="0" fontId="108" fillId="0" borderId="0" xfId="0" applyFont="1" applyFill="1" applyBorder="1" applyAlignment="1" applyProtection="1">
      <alignment horizontal="center" vertical="center" wrapText="1"/>
      <protection/>
    </xf>
    <xf numFmtId="0" fontId="97" fillId="0" borderId="23" xfId="0" applyFont="1" applyFill="1" applyBorder="1" applyAlignment="1" applyProtection="1">
      <alignment horizontal="left" vertical="center"/>
      <protection/>
    </xf>
    <xf numFmtId="0" fontId="97" fillId="0" borderId="29" xfId="0" applyFont="1" applyBorder="1" applyAlignment="1" applyProtection="1">
      <alignment horizontal="left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0" fontId="116" fillId="34" borderId="29" xfId="0" applyFont="1" applyFill="1" applyBorder="1" applyAlignment="1" applyProtection="1">
      <alignment horizontal="center" vertical="center" textRotation="90"/>
      <protection/>
    </xf>
    <xf numFmtId="0" fontId="116" fillId="34" borderId="33" xfId="0" applyFont="1" applyFill="1" applyBorder="1" applyAlignment="1" applyProtection="1">
      <alignment horizontal="center" vertical="center" textRotation="90"/>
      <protection/>
    </xf>
    <xf numFmtId="0" fontId="95" fillId="34" borderId="23" xfId="0" applyFont="1" applyFill="1" applyBorder="1" applyAlignment="1" applyProtection="1">
      <alignment horizontal="center" vertical="center" wrapText="1"/>
      <protection/>
    </xf>
    <xf numFmtId="0" fontId="117" fillId="34" borderId="23" xfId="0" applyFont="1" applyFill="1" applyBorder="1" applyAlignment="1" applyProtection="1">
      <alignment horizontal="center" vertical="center" textRotation="90"/>
      <protection/>
    </xf>
    <xf numFmtId="2" fontId="0" fillId="0" borderId="31" xfId="0" applyNumberFormat="1" applyFont="1" applyFill="1" applyBorder="1" applyAlignment="1" applyProtection="1">
      <alignment horizontal="right"/>
      <protection locked="0"/>
    </xf>
    <xf numFmtId="2" fontId="0" fillId="0" borderId="22" xfId="0" applyNumberFormat="1" applyFont="1" applyFill="1" applyBorder="1" applyAlignment="1" applyProtection="1">
      <alignment horizontal="right"/>
      <protection locked="0"/>
    </xf>
    <xf numFmtId="2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31" xfId="0" applyNumberFormat="1" applyFont="1" applyFill="1" applyBorder="1" applyAlignment="1" applyProtection="1">
      <alignment horizontal="right"/>
      <protection locked="0"/>
    </xf>
    <xf numFmtId="2" fontId="1" fillId="0" borderId="22" xfId="0" applyNumberFormat="1" applyFont="1" applyFill="1" applyBorder="1" applyAlignment="1" applyProtection="1">
      <alignment horizontal="right"/>
      <protection locked="0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2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95" fillId="0" borderId="23" xfId="0" applyFont="1" applyFill="1" applyBorder="1" applyAlignment="1" applyProtection="1">
      <alignment horizontal="center" wrapText="1"/>
      <protection/>
    </xf>
    <xf numFmtId="0" fontId="110" fillId="0" borderId="34" xfId="0" applyFont="1" applyFill="1" applyBorder="1" applyAlignment="1" applyProtection="1">
      <alignment horizontal="center"/>
      <protection/>
    </xf>
    <xf numFmtId="0" fontId="110" fillId="0" borderId="35" xfId="0" applyFont="1" applyFill="1" applyBorder="1" applyAlignment="1" applyProtection="1">
      <alignment horizontal="center"/>
      <protection/>
    </xf>
    <xf numFmtId="0" fontId="110" fillId="0" borderId="36" xfId="0" applyFont="1" applyFill="1" applyBorder="1" applyAlignment="1" applyProtection="1">
      <alignment horizontal="center"/>
      <protection/>
    </xf>
    <xf numFmtId="0" fontId="95" fillId="0" borderId="23" xfId="0" applyFont="1" applyFill="1" applyBorder="1" applyAlignment="1" applyProtection="1">
      <alignment horizontal="center" vertical="center" wrapText="1"/>
      <protection/>
    </xf>
    <xf numFmtId="0" fontId="95" fillId="0" borderId="0" xfId="0" applyFont="1" applyAlignment="1" applyProtection="1">
      <alignment horizontal="center" vertical="center"/>
      <protection/>
    </xf>
    <xf numFmtId="0" fontId="97" fillId="0" borderId="0" xfId="0" applyFont="1" applyAlignment="1" applyProtection="1">
      <alignment horizontal="center" vertical="center"/>
      <protection/>
    </xf>
    <xf numFmtId="0" fontId="95" fillId="34" borderId="23" xfId="0" applyFont="1" applyFill="1" applyBorder="1" applyAlignment="1" applyProtection="1">
      <alignment horizontal="center" vertical="center"/>
      <protection/>
    </xf>
    <xf numFmtId="0" fontId="95" fillId="34" borderId="29" xfId="0" applyFont="1" applyFill="1" applyBorder="1" applyAlignment="1" applyProtection="1">
      <alignment horizontal="center" vertical="center"/>
      <protection/>
    </xf>
    <xf numFmtId="0" fontId="96" fillId="34" borderId="23" xfId="0" applyFont="1" applyFill="1" applyBorder="1" applyAlignment="1" applyProtection="1">
      <alignment horizontal="center" vertical="center" wrapText="1"/>
      <protection/>
    </xf>
    <xf numFmtId="2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b/>
        <i val="0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8"/>
      </font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0000"/>
      </font>
      <fill>
        <patternFill>
          <bgColor rgb="FFA6CA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arcolib.fr/" TargetMode="External" /><Relationship Id="rId3" Type="http://schemas.openxmlformats.org/officeDocument/2006/relationships/hyperlink" Target="http://www.arcolib.fr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arcolib.fr/" TargetMode="External" /><Relationship Id="rId3" Type="http://schemas.openxmlformats.org/officeDocument/2006/relationships/hyperlink" Target="http://www.arcolib.fr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arcolib.fr/" TargetMode="External" /><Relationship Id="rId3" Type="http://schemas.openxmlformats.org/officeDocument/2006/relationships/hyperlink" Target="http://www.arcolib.f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agpla.org/" TargetMode="External" /><Relationship Id="rId3" Type="http://schemas.openxmlformats.org/officeDocument/2006/relationships/hyperlink" Target="http://www.agpla.org/" TargetMode="External" /><Relationship Id="rId4" Type="http://schemas.openxmlformats.org/officeDocument/2006/relationships/hyperlink" Target="http://www.agpla.org/" TargetMode="External" /><Relationship Id="rId5" Type="http://schemas.openxmlformats.org/officeDocument/2006/relationships/hyperlink" Target="http://www.agpla.org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arcolib.fr/" TargetMode="External" /><Relationship Id="rId3" Type="http://schemas.openxmlformats.org/officeDocument/2006/relationships/hyperlink" Target="http://www.arcolib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171450</xdr:rowOff>
    </xdr:from>
    <xdr:to>
      <xdr:col>0</xdr:col>
      <xdr:colOff>561975</xdr:colOff>
      <xdr:row>87</xdr:row>
      <xdr:rowOff>0</xdr:rowOff>
    </xdr:to>
    <xdr:sp>
      <xdr:nvSpPr>
        <xdr:cNvPr id="1" name="Texte 3"/>
        <xdr:cNvSpPr txBox="1">
          <a:spLocks noChangeArrowheads="1"/>
        </xdr:cNvSpPr>
      </xdr:nvSpPr>
      <xdr:spPr>
        <a:xfrm>
          <a:off x="38100" y="1419225"/>
          <a:ext cx="523875" cy="10744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27432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ORGANISME DE GESTION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AGRÉÉ AU SERVICE DES AGRICULTEURS, ARTISANS
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COMMERÇANTS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ET PROFESSIONS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LIB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ÉRALES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 PLACE DU COLOMBIER -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B.P. 40415 - 35004  RENNES CEDEX - TEL. 02 23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300 600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FAX  02 23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300 101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www.arcolib.fr  -  contact@arcolib.fr -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Organisme de Formation Continue 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533 506 680 35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Numéro de l'Association : 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2-10-350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1085850</xdr:colOff>
      <xdr:row>4</xdr:row>
      <xdr:rowOff>123825</xdr:rowOff>
    </xdr:to>
    <xdr:pic>
      <xdr:nvPicPr>
        <xdr:cNvPr id="2" name="Imag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161925</xdr:rowOff>
    </xdr:from>
    <xdr:to>
      <xdr:col>0</xdr:col>
      <xdr:colOff>571500</xdr:colOff>
      <xdr:row>58</xdr:row>
      <xdr:rowOff>104775</xdr:rowOff>
    </xdr:to>
    <xdr:sp>
      <xdr:nvSpPr>
        <xdr:cNvPr id="1" name="Texte 3"/>
        <xdr:cNvSpPr txBox="1">
          <a:spLocks noChangeArrowheads="1"/>
        </xdr:cNvSpPr>
      </xdr:nvSpPr>
      <xdr:spPr>
        <a:xfrm>
          <a:off x="47625" y="2343150"/>
          <a:ext cx="523875" cy="7267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27432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ORGANISME DE GESTION AGRÉÉ AU SERVICE DES AGRICULTEURS, ARTISANS
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COMMERÇANTS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ET PROFESSIONS LIBÉRALES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 PLACE DU COLOMBIER - B.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40415 - 35004  RENNES CEDEX - TEL. 02 23 300 600 - FAX  02 23 300 101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www.arcolib.fr  -  contact@arcolib.fr -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Organisme de Formation Continue 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533 506 680 35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Numéro de l'Association : </a:t>
          </a: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2-10-350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142875</xdr:rowOff>
    </xdr:to>
    <xdr:pic>
      <xdr:nvPicPr>
        <xdr:cNvPr id="2" name="Imag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1447800</xdr:colOff>
      <xdr:row>4</xdr:row>
      <xdr:rowOff>9525</xdr:rowOff>
    </xdr:to>
    <xdr:pic>
      <xdr:nvPicPr>
        <xdr:cNvPr id="1" name="Imag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14</xdr:row>
      <xdr:rowOff>19050</xdr:rowOff>
    </xdr:from>
    <xdr:to>
      <xdr:col>4</xdr:col>
      <xdr:colOff>600075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76350" y="3267075"/>
          <a:ext cx="838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14</xdr:row>
      <xdr:rowOff>28575</xdr:rowOff>
    </xdr:from>
    <xdr:to>
      <xdr:col>9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657600" y="3276600"/>
          <a:ext cx="5619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476250</xdr:colOff>
      <xdr:row>14</xdr:row>
      <xdr:rowOff>19050</xdr:rowOff>
    </xdr:from>
    <xdr:to>
      <xdr:col>17</xdr:col>
      <xdr:colOff>600075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048500" y="3267075"/>
          <a:ext cx="838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666750</xdr:colOff>
      <xdr:row>14</xdr:row>
      <xdr:rowOff>28575</xdr:rowOff>
    </xdr:from>
    <xdr:to>
      <xdr:col>22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429750" y="3276600"/>
          <a:ext cx="5619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323850</xdr:colOff>
      <xdr:row>2</xdr:row>
      <xdr:rowOff>114300</xdr:rowOff>
    </xdr:to>
    <xdr:pic>
      <xdr:nvPicPr>
        <xdr:cNvPr id="5" name="Image 1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123825</xdr:colOff>
      <xdr:row>0</xdr:row>
      <xdr:rowOff>0</xdr:rowOff>
    </xdr:from>
    <xdr:to>
      <xdr:col>26</xdr:col>
      <xdr:colOff>180975</xdr:colOff>
      <xdr:row>2</xdr:row>
      <xdr:rowOff>76200</xdr:rowOff>
    </xdr:to>
    <xdr:pic>
      <xdr:nvPicPr>
        <xdr:cNvPr id="6" name="Imag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38</xdr:row>
      <xdr:rowOff>76200</xdr:rowOff>
    </xdr:from>
    <xdr:to>
      <xdr:col>6</xdr:col>
      <xdr:colOff>914400</xdr:colOff>
      <xdr:row>42</xdr:row>
      <xdr:rowOff>152400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1343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C_AGPLA_AC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Balance de trésorerie"/>
      <sheetName val="TVA"/>
      <sheetName val="Feuil1"/>
      <sheetName val="Calcu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94"/>
  <sheetViews>
    <sheetView showGridLines="0" showZeros="0" tabSelected="1" workbookViewId="0" topLeftCell="A1">
      <selection activeCell="D2" sqref="D2:H2"/>
    </sheetView>
  </sheetViews>
  <sheetFormatPr defaultColWidth="0.2890625" defaultRowHeight="12.75" zeroHeight="1"/>
  <cols>
    <col min="1" max="1" width="9.140625" style="12" customWidth="1"/>
    <col min="2" max="2" width="20.421875" style="12" customWidth="1"/>
    <col min="3" max="3" width="11.421875" style="12" customWidth="1"/>
    <col min="4" max="4" width="20.140625" style="12" customWidth="1"/>
    <col min="5" max="5" width="1.7109375" style="12" customWidth="1"/>
    <col min="6" max="6" width="8.57421875" style="12" customWidth="1"/>
    <col min="7" max="7" width="17.140625" style="12" customWidth="1"/>
    <col min="8" max="8" width="12.28125" style="12" customWidth="1"/>
    <col min="9" max="9" width="1.421875" style="12" customWidth="1"/>
    <col min="10" max="10" width="2.00390625" style="2" hidden="1" customWidth="1"/>
    <col min="11" max="11" width="6.28125" style="2" hidden="1" customWidth="1"/>
    <col min="12" max="12" width="2.8515625" style="2" hidden="1" customWidth="1"/>
    <col min="13" max="13" width="6.00390625" style="2" hidden="1" customWidth="1"/>
    <col min="14" max="14" width="2.421875" style="2" hidden="1" customWidth="1"/>
    <col min="15" max="15" width="3.140625" style="2" hidden="1" customWidth="1"/>
    <col min="16" max="16" width="2.140625" style="2" hidden="1" customWidth="1"/>
    <col min="17" max="17" width="1.7109375" style="2" hidden="1" customWidth="1"/>
    <col min="18" max="18" width="3.00390625" style="2" hidden="1" customWidth="1"/>
    <col min="19" max="19" width="2.140625" style="2" hidden="1" customWidth="1"/>
    <col min="20" max="20" width="3.421875" style="2" hidden="1" customWidth="1"/>
    <col min="21" max="21" width="5.8515625" style="2" hidden="1" customWidth="1"/>
    <col min="22" max="23" width="0" style="2" hidden="1" customWidth="1"/>
    <col min="24" max="24" width="0.2890625" style="2" hidden="1" customWidth="1"/>
    <col min="25" max="254" width="0" style="2" hidden="1" customWidth="1"/>
    <col min="255" max="255" width="1.57421875" style="2" hidden="1" customWidth="1"/>
    <col min="256" max="16384" width="0.2890625" style="2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124" t="s">
        <v>0</v>
      </c>
      <c r="D2" s="320"/>
      <c r="E2" s="321"/>
      <c r="F2" s="321"/>
      <c r="G2" s="321"/>
      <c r="H2" s="322"/>
      <c r="I2" s="2"/>
    </row>
    <row r="3" spans="1:9" ht="15">
      <c r="A3" s="2"/>
      <c r="B3" s="2"/>
      <c r="C3" s="124" t="s">
        <v>1</v>
      </c>
      <c r="D3" s="323"/>
      <c r="E3" s="324"/>
      <c r="F3" s="324"/>
      <c r="G3" s="324"/>
      <c r="H3" s="325"/>
      <c r="I3" s="2"/>
    </row>
    <row r="4" spans="1:9" ht="15">
      <c r="A4" s="2"/>
      <c r="B4" s="2"/>
      <c r="C4" s="124" t="s">
        <v>2</v>
      </c>
      <c r="D4" s="323"/>
      <c r="E4" s="324"/>
      <c r="F4" s="324"/>
      <c r="G4" s="324"/>
      <c r="H4" s="325"/>
      <c r="I4" s="2"/>
    </row>
    <row r="5" spans="1:9" ht="15">
      <c r="A5" s="2"/>
      <c r="B5" s="2"/>
      <c r="C5" s="124" t="s">
        <v>3</v>
      </c>
      <c r="D5" s="323"/>
      <c r="E5" s="324"/>
      <c r="F5" s="324"/>
      <c r="G5" s="324"/>
      <c r="H5" s="325"/>
      <c r="I5" s="2"/>
    </row>
    <row r="6" spans="1:9" ht="12.75" customHeight="1">
      <c r="A6" s="4" t="s">
        <v>46</v>
      </c>
      <c r="B6" s="2"/>
      <c r="C6" s="5"/>
      <c r="D6" s="307"/>
      <c r="E6" s="308"/>
      <c r="F6" s="308"/>
      <c r="G6" s="308"/>
      <c r="H6" s="309"/>
      <c r="I6" s="2"/>
    </row>
    <row r="7" spans="1:9" ht="12.75" customHeight="1">
      <c r="A7" s="4"/>
      <c r="B7" s="2"/>
      <c r="C7" s="5"/>
      <c r="D7" s="310" t="s">
        <v>85</v>
      </c>
      <c r="E7" s="311"/>
      <c r="F7" s="311"/>
      <c r="G7" s="311"/>
      <c r="H7" s="312"/>
      <c r="I7" s="2"/>
    </row>
    <row r="8" spans="1:9" ht="17.25" customHeight="1">
      <c r="A8" s="2"/>
      <c r="B8" s="2"/>
      <c r="C8" s="2"/>
      <c r="D8" s="316"/>
      <c r="E8" s="317"/>
      <c r="F8" s="317"/>
      <c r="G8" s="317"/>
      <c r="H8" s="318"/>
      <c r="I8" s="2"/>
    </row>
    <row r="9" spans="1:9" ht="3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8">
      <c r="A10" s="2"/>
      <c r="B10" s="125" t="s">
        <v>169</v>
      </c>
      <c r="C10" s="6"/>
      <c r="D10" s="6"/>
      <c r="E10" s="6"/>
      <c r="F10" s="6"/>
      <c r="G10" s="7"/>
      <c r="H10" s="7"/>
      <c r="I10" s="7"/>
    </row>
    <row r="11" spans="1:9" ht="12.75">
      <c r="A11" s="2"/>
      <c r="B11" s="2"/>
      <c r="C11" s="319" t="s">
        <v>4</v>
      </c>
      <c r="D11" s="319"/>
      <c r="E11" s="319"/>
      <c r="F11" s="319"/>
      <c r="G11" s="7"/>
      <c r="H11" s="7"/>
      <c r="I11" s="7"/>
    </row>
    <row r="12" spans="1:9" ht="3.75" customHeight="1">
      <c r="A12" s="2"/>
      <c r="B12" s="7"/>
      <c r="C12" s="7"/>
      <c r="D12" s="7"/>
      <c r="E12" s="7"/>
      <c r="F12" s="7"/>
      <c r="G12" s="7"/>
      <c r="H12" s="7"/>
      <c r="I12" s="7"/>
    </row>
    <row r="13" spans="1:9" ht="18">
      <c r="A13" s="2"/>
      <c r="B13" s="7"/>
      <c r="C13" s="315" t="s">
        <v>197</v>
      </c>
      <c r="D13" s="315"/>
      <c r="E13" s="315"/>
      <c r="F13" s="315"/>
      <c r="G13" s="7"/>
      <c r="H13" s="7"/>
      <c r="I13" s="7"/>
    </row>
    <row r="14" spans="1:9" ht="5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5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7.25" customHeight="1">
      <c r="A16" s="2"/>
      <c r="B16" s="126" t="s">
        <v>190</v>
      </c>
      <c r="C16" s="2"/>
      <c r="D16" s="2"/>
      <c r="E16" s="2"/>
      <c r="F16" s="2"/>
      <c r="G16" s="2"/>
      <c r="H16" s="2"/>
      <c r="I16" s="2"/>
    </row>
    <row r="17" spans="1:9" ht="9.75" customHeight="1">
      <c r="A17" s="2"/>
      <c r="B17" s="208" t="s">
        <v>191</v>
      </c>
      <c r="C17" s="279"/>
      <c r="D17" s="279"/>
      <c r="E17" s="279"/>
      <c r="F17" s="279"/>
      <c r="G17" s="279"/>
      <c r="H17" s="2"/>
      <c r="I17" s="2"/>
    </row>
    <row r="18" spans="1:9" ht="17.25" customHeight="1">
      <c r="A18" s="2"/>
      <c r="B18" s="280" t="s">
        <v>194</v>
      </c>
      <c r="C18" s="281"/>
      <c r="D18" s="281"/>
      <c r="E18" s="281"/>
      <c r="F18" s="281"/>
      <c r="G18" s="281"/>
      <c r="H18" s="282"/>
      <c r="I18" s="2"/>
    </row>
    <row r="19" spans="1:9" ht="17.25" customHeight="1">
      <c r="A19" s="2"/>
      <c r="B19" s="283" t="s">
        <v>192</v>
      </c>
      <c r="C19" s="284"/>
      <c r="D19" s="284"/>
      <c r="E19" s="284"/>
      <c r="F19" s="284"/>
      <c r="G19" s="284"/>
      <c r="H19" s="285"/>
      <c r="I19" s="2"/>
    </row>
    <row r="20" spans="1:9" ht="17.25" customHeight="1">
      <c r="A20" s="2"/>
      <c r="B20" s="286" t="s">
        <v>193</v>
      </c>
      <c r="C20" s="287"/>
      <c r="D20" s="287"/>
      <c r="E20" s="287"/>
      <c r="F20" s="287"/>
      <c r="G20" s="287"/>
      <c r="H20" s="288"/>
      <c r="I20" s="2"/>
    </row>
    <row r="21" spans="1:9" ht="17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6.5" customHeight="1">
      <c r="A22" s="2"/>
      <c r="B22" s="126" t="s">
        <v>102</v>
      </c>
      <c r="C22" s="2"/>
      <c r="D22" s="2"/>
      <c r="E22" s="2"/>
      <c r="F22" s="2"/>
      <c r="G22" s="2"/>
      <c r="H22" s="2"/>
      <c r="I22" s="2"/>
    </row>
    <row r="23" spans="1:9" ht="13.5" customHeight="1">
      <c r="A23" s="2"/>
      <c r="B23" s="127" t="s">
        <v>91</v>
      </c>
      <c r="C23" s="128"/>
      <c r="D23" s="128"/>
      <c r="E23" s="128"/>
      <c r="F23" s="128"/>
      <c r="G23" s="128"/>
      <c r="H23" s="131"/>
      <c r="I23" s="2"/>
    </row>
    <row r="24" spans="1:9" ht="13.5" customHeight="1">
      <c r="A24" s="2"/>
      <c r="B24" s="129" t="s">
        <v>92</v>
      </c>
      <c r="C24" s="130"/>
      <c r="D24" s="117"/>
      <c r="E24" s="133"/>
      <c r="F24" s="134" t="s">
        <v>98</v>
      </c>
      <c r="G24" s="134"/>
      <c r="H24" s="135"/>
      <c r="I24" s="2"/>
    </row>
    <row r="25" spans="1:9" ht="13.5" customHeight="1">
      <c r="A25" s="2"/>
      <c r="B25" s="313" t="s">
        <v>196</v>
      </c>
      <c r="C25" s="314"/>
      <c r="D25" s="314"/>
      <c r="E25" s="314"/>
      <c r="F25" s="314"/>
      <c r="G25" s="136" t="s">
        <v>99</v>
      </c>
      <c r="H25" s="116"/>
      <c r="I25" s="2"/>
    </row>
    <row r="26" spans="1:9" ht="13.5" customHeight="1">
      <c r="A26" s="2"/>
      <c r="B26" s="129" t="s">
        <v>101</v>
      </c>
      <c r="C26" s="154" t="s">
        <v>100</v>
      </c>
      <c r="D26" s="155">
        <f>D24-H25</f>
        <v>0</v>
      </c>
      <c r="E26" s="140" t="s">
        <v>152</v>
      </c>
      <c r="F26" s="115"/>
      <c r="G26" s="138" t="s">
        <v>153</v>
      </c>
      <c r="H26" s="114">
        <f>(D24-H25)*F26/100</f>
        <v>0</v>
      </c>
      <c r="I26" s="2"/>
    </row>
    <row r="27" spans="1:9" ht="13.5" customHeight="1">
      <c r="A27" s="2"/>
      <c r="B27" s="129" t="s">
        <v>155</v>
      </c>
      <c r="C27" s="154"/>
      <c r="D27" s="123"/>
      <c r="E27" s="140"/>
      <c r="F27" s="137">
        <f>F26</f>
        <v>0</v>
      </c>
      <c r="G27" s="138" t="s">
        <v>153</v>
      </c>
      <c r="H27" s="114">
        <f>D27*F27/100</f>
        <v>0</v>
      </c>
      <c r="I27" s="2"/>
    </row>
    <row r="28" spans="1:9" ht="13.5" customHeight="1">
      <c r="A28" s="2"/>
      <c r="B28" s="313" t="s">
        <v>93</v>
      </c>
      <c r="C28" s="314"/>
      <c r="D28" s="118"/>
      <c r="E28" s="133" t="s">
        <v>152</v>
      </c>
      <c r="F28" s="139">
        <f>F26</f>
        <v>0</v>
      </c>
      <c r="G28" s="140" t="s">
        <v>153</v>
      </c>
      <c r="H28" s="114">
        <f>D28*F28/100</f>
        <v>0</v>
      </c>
      <c r="I28" s="2"/>
    </row>
    <row r="29" spans="1:9" ht="13.5" customHeight="1">
      <c r="A29" s="2"/>
      <c r="B29" s="129" t="s">
        <v>94</v>
      </c>
      <c r="C29" s="134"/>
      <c r="D29" s="118"/>
      <c r="E29" s="133" t="s">
        <v>152</v>
      </c>
      <c r="F29" s="139">
        <f>F26</f>
        <v>0</v>
      </c>
      <c r="G29" s="140" t="s">
        <v>153</v>
      </c>
      <c r="H29" s="114">
        <f>D29*F29/100</f>
        <v>0</v>
      </c>
      <c r="I29" s="2"/>
    </row>
    <row r="30" spans="1:9" ht="13.5" customHeight="1">
      <c r="A30" s="2"/>
      <c r="B30" s="129" t="s">
        <v>95</v>
      </c>
      <c r="C30" s="156"/>
      <c r="D30" s="119"/>
      <c r="E30" s="133" t="s">
        <v>152</v>
      </c>
      <c r="F30" s="139">
        <f>F26</f>
        <v>0</v>
      </c>
      <c r="G30" s="140" t="s">
        <v>153</v>
      </c>
      <c r="H30" s="114">
        <f>D30*F30/100</f>
        <v>0</v>
      </c>
      <c r="I30" s="2"/>
    </row>
    <row r="31" spans="1:9" ht="10.5" customHeight="1" thickBot="1">
      <c r="A31" s="2"/>
      <c r="B31" s="150"/>
      <c r="C31" s="147"/>
      <c r="D31" s="151"/>
      <c r="E31" s="152"/>
      <c r="F31" s="305"/>
      <c r="G31" s="306"/>
      <c r="H31" s="132"/>
      <c r="I31" s="2"/>
    </row>
    <row r="32" spans="1:9" ht="12" customHeight="1" thickBot="1">
      <c r="A32" s="2"/>
      <c r="B32" s="146" t="s">
        <v>96</v>
      </c>
      <c r="C32" s="147"/>
      <c r="D32" s="148">
        <f>D24+D28+D29+D30+D27</f>
        <v>0</v>
      </c>
      <c r="E32" s="149"/>
      <c r="F32" s="305"/>
      <c r="G32" s="306"/>
      <c r="H32" s="132"/>
      <c r="I32" s="2"/>
    </row>
    <row r="33" spans="1:9" ht="13.5" customHeight="1">
      <c r="A33" s="2"/>
      <c r="B33" s="150"/>
      <c r="C33" s="147"/>
      <c r="D33" s="161"/>
      <c r="E33" s="149"/>
      <c r="F33" s="141"/>
      <c r="G33" s="142"/>
      <c r="H33" s="132"/>
      <c r="I33" s="2"/>
    </row>
    <row r="34" spans="1:9" ht="15" customHeight="1">
      <c r="A34" s="2"/>
      <c r="B34" s="157" t="s">
        <v>97</v>
      </c>
      <c r="C34" s="144"/>
      <c r="D34" s="120"/>
      <c r="E34" s="153" t="s">
        <v>152</v>
      </c>
      <c r="F34" s="143">
        <f>F26</f>
        <v>0</v>
      </c>
      <c r="G34" s="140" t="s">
        <v>153</v>
      </c>
      <c r="H34" s="113"/>
      <c r="I34" s="2"/>
    </row>
    <row r="35" spans="1:9" ht="15" customHeight="1" thickBot="1">
      <c r="A35" s="2"/>
      <c r="B35" s="158"/>
      <c r="C35" s="144"/>
      <c r="D35" s="144"/>
      <c r="E35" s="144"/>
      <c r="F35" s="144"/>
      <c r="G35" s="145"/>
      <c r="H35" s="162"/>
      <c r="I35" s="2"/>
    </row>
    <row r="36" spans="1:9" ht="15" customHeight="1" thickBot="1">
      <c r="A36" s="2"/>
      <c r="B36" s="159"/>
      <c r="C36" s="160"/>
      <c r="D36" s="160"/>
      <c r="E36" s="160"/>
      <c r="F36" s="333" t="s">
        <v>170</v>
      </c>
      <c r="G36" s="333"/>
      <c r="H36" s="163">
        <f>H25+H26+H28+H29+H30+H34+H27</f>
        <v>0</v>
      </c>
      <c r="I36" s="2"/>
    </row>
    <row r="37" spans="1:9" ht="12.75">
      <c r="A37" s="2"/>
      <c r="B37" s="164" t="s">
        <v>158</v>
      </c>
      <c r="C37" s="165"/>
      <c r="D37" s="166"/>
      <c r="E37" s="166"/>
      <c r="F37" s="166"/>
      <c r="G37" s="166"/>
      <c r="H37" s="167"/>
      <c r="I37" s="2"/>
    </row>
    <row r="38" spans="1:9" ht="12.75">
      <c r="A38" s="2"/>
      <c r="B38" s="168" t="s">
        <v>47</v>
      </c>
      <c r="C38" s="169"/>
      <c r="D38" s="170" t="s">
        <v>5</v>
      </c>
      <c r="E38" s="331"/>
      <c r="F38" s="332"/>
      <c r="G38" s="172">
        <f>IF(AND(Calculs!A2&lt;&gt;0,'PAGE 1'!E38&lt;&gt;0),"I.K. VEHICULE 1 (€) :","")</f>
      </c>
      <c r="H38" s="132">
        <f>ROUND(Calculs!B17,0)</f>
        <v>0</v>
      </c>
      <c r="I38" s="2"/>
    </row>
    <row r="39" spans="1:9" ht="16.5" customHeight="1">
      <c r="A39" s="2"/>
      <c r="B39" s="291">
        <f>IF(Calculs!A2=0,"",IF(E38=0,"","Formule : ( "&amp;FIXED(E38,0)&amp;" x "&amp;Calculs!B31&amp;" = "&amp;FIXED(H38,0)))</f>
      </c>
      <c r="C39" s="292"/>
      <c r="D39" s="292"/>
      <c r="E39" s="171"/>
      <c r="F39" s="144"/>
      <c r="G39" s="144"/>
      <c r="H39" s="173"/>
      <c r="I39" s="2"/>
    </row>
    <row r="40" spans="1:9" ht="15" customHeight="1">
      <c r="A40" s="2"/>
      <c r="B40" s="168" t="s">
        <v>48</v>
      </c>
      <c r="C40" s="169"/>
      <c r="D40" s="170" t="s">
        <v>6</v>
      </c>
      <c r="E40" s="331"/>
      <c r="F40" s="332"/>
      <c r="G40" s="172">
        <f>IF(AND(Calculs!A2&lt;&gt;0,'PAGE 1'!E40&lt;&gt;0),"I.K. VEHICULE 2 (€) :","")</f>
      </c>
      <c r="H40" s="132">
        <f>ROUND(Calculs!D17,0)</f>
        <v>0</v>
      </c>
      <c r="I40" s="2"/>
    </row>
    <row r="41" spans="1:9" ht="16.5" customHeight="1">
      <c r="A41" s="2"/>
      <c r="B41" s="291">
        <f>IF(Calculs!C2=0,"",IF(E40=0,"","Formule : ( "&amp;FIXED(E40,0)&amp;" x "&amp;Calculs!D31&amp;" = "&amp;FIXED(H40,0)))</f>
      </c>
      <c r="C41" s="292"/>
      <c r="D41" s="292"/>
      <c r="E41" s="171"/>
      <c r="F41" s="171"/>
      <c r="G41" s="144"/>
      <c r="H41" s="173"/>
      <c r="I41" s="2"/>
    </row>
    <row r="42" spans="1:9" ht="14.25" customHeight="1">
      <c r="A42" s="2"/>
      <c r="B42" s="174"/>
      <c r="C42" s="175"/>
      <c r="D42" s="175"/>
      <c r="E42" s="175"/>
      <c r="F42" s="175"/>
      <c r="G42" s="145">
        <f>IF(H38&lt;&gt;0,IF(H40=0,"TOTAL VEHICULE 1 (€) :","TOTAL VEHICULES 1 + 2 (€) :"),IF(AND(H38=0,H40&lt;&gt;0),"TOTAL VEHICULE 2 (€) :",""))</f>
      </c>
      <c r="H42" s="176">
        <f>H38+H40</f>
        <v>0</v>
      </c>
      <c r="I42" s="2"/>
    </row>
    <row r="43" spans="1:9" ht="12.75">
      <c r="A43" s="2"/>
      <c r="B43" s="178" t="s">
        <v>7</v>
      </c>
      <c r="C43" s="175"/>
      <c r="D43" s="329"/>
      <c r="E43" s="329"/>
      <c r="F43" s="329"/>
      <c r="G43" s="329"/>
      <c r="H43" s="330"/>
      <c r="I43" s="2"/>
    </row>
    <row r="44" spans="1:9" ht="14.25" customHeight="1">
      <c r="A44" s="2"/>
      <c r="B44" s="326"/>
      <c r="C44" s="327"/>
      <c r="D44" s="327"/>
      <c r="E44" s="327"/>
      <c r="F44" s="327"/>
      <c r="G44" s="327"/>
      <c r="H44" s="328"/>
      <c r="I44" s="2"/>
    </row>
    <row r="45" spans="1:9" ht="2.25" customHeight="1">
      <c r="A45" s="2"/>
      <c r="B45" s="177"/>
      <c r="C45" s="175"/>
      <c r="D45" s="293"/>
      <c r="E45" s="293"/>
      <c r="F45" s="294"/>
      <c r="G45" s="294"/>
      <c r="H45" s="295"/>
      <c r="I45" s="2"/>
    </row>
    <row r="46" spans="1:9" ht="12.75">
      <c r="A46" s="2"/>
      <c r="B46" s="339"/>
      <c r="C46" s="340"/>
      <c r="D46" s="340"/>
      <c r="E46" s="340"/>
      <c r="F46" s="340"/>
      <c r="G46" s="340"/>
      <c r="H46" s="341"/>
      <c r="I46" s="2"/>
    </row>
    <row r="47" spans="1:9" ht="12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5.75" customHeight="1">
      <c r="A48" s="2"/>
      <c r="B48" s="126" t="s">
        <v>146</v>
      </c>
      <c r="C48" s="8"/>
      <c r="D48" s="8"/>
      <c r="E48" s="8"/>
      <c r="F48" s="8"/>
      <c r="G48" s="2"/>
      <c r="H48" s="2"/>
      <c r="I48" s="2"/>
    </row>
    <row r="49" spans="1:9" ht="14.25" customHeight="1">
      <c r="A49" s="2"/>
      <c r="B49" s="183"/>
      <c r="C49" s="184"/>
      <c r="D49" s="184"/>
      <c r="E49" s="184"/>
      <c r="F49" s="184"/>
      <c r="G49" s="185"/>
      <c r="H49" s="180"/>
      <c r="I49" s="2"/>
    </row>
    <row r="50" spans="1:9" ht="14.25" customHeight="1">
      <c r="A50" s="2"/>
      <c r="B50" s="146" t="s">
        <v>163</v>
      </c>
      <c r="C50" s="186"/>
      <c r="D50" s="186"/>
      <c r="E50" s="186"/>
      <c r="F50" s="187"/>
      <c r="G50" s="187"/>
      <c r="H50" s="121"/>
      <c r="I50" s="2"/>
    </row>
    <row r="51" spans="1:9" ht="12.75">
      <c r="A51" s="2"/>
      <c r="B51" s="289"/>
      <c r="C51" s="290"/>
      <c r="D51" s="290"/>
      <c r="E51" s="290"/>
      <c r="F51" s="290"/>
      <c r="G51" s="290"/>
      <c r="H51" s="181"/>
      <c r="I51" s="2"/>
    </row>
    <row r="52" spans="1:9" ht="12.75">
      <c r="A52" s="2"/>
      <c r="B52" s="289" t="s">
        <v>164</v>
      </c>
      <c r="C52" s="290"/>
      <c r="D52" s="290"/>
      <c r="E52" s="290"/>
      <c r="F52" s="290"/>
      <c r="G52" s="290"/>
      <c r="H52" s="121"/>
      <c r="I52" s="2"/>
    </row>
    <row r="53" spans="1:9" ht="12.75" customHeight="1">
      <c r="A53" s="2"/>
      <c r="B53" s="289"/>
      <c r="C53" s="290"/>
      <c r="D53" s="290"/>
      <c r="E53" s="290"/>
      <c r="F53" s="290"/>
      <c r="G53" s="290"/>
      <c r="H53" s="181"/>
      <c r="I53" s="2"/>
    </row>
    <row r="54" spans="1:9" ht="12.75">
      <c r="A54" s="2"/>
      <c r="B54" s="289" t="s">
        <v>165</v>
      </c>
      <c r="C54" s="290"/>
      <c r="D54" s="290"/>
      <c r="E54" s="290"/>
      <c r="F54" s="290"/>
      <c r="G54" s="290"/>
      <c r="H54" s="121"/>
      <c r="I54" s="2"/>
    </row>
    <row r="55" spans="1:9" ht="12.75" customHeight="1">
      <c r="A55" s="2"/>
      <c r="B55" s="289"/>
      <c r="C55" s="290"/>
      <c r="D55" s="290"/>
      <c r="E55" s="290"/>
      <c r="F55" s="290"/>
      <c r="G55" s="290"/>
      <c r="H55" s="181"/>
      <c r="I55" s="2"/>
    </row>
    <row r="56" spans="1:9" ht="12.75">
      <c r="A56" s="2"/>
      <c r="B56" s="289" t="s">
        <v>166</v>
      </c>
      <c r="C56" s="290"/>
      <c r="D56" s="290"/>
      <c r="E56" s="290"/>
      <c r="F56" s="290"/>
      <c r="G56" s="290"/>
      <c r="H56" s="121"/>
      <c r="I56" s="2"/>
    </row>
    <row r="57" spans="1:9" ht="12.75" customHeight="1">
      <c r="A57" s="2"/>
      <c r="B57" s="289"/>
      <c r="C57" s="290"/>
      <c r="D57" s="290"/>
      <c r="E57" s="290"/>
      <c r="F57" s="290"/>
      <c r="G57" s="290"/>
      <c r="H57" s="132"/>
      <c r="I57" s="2"/>
    </row>
    <row r="58" spans="1:9" ht="12.75">
      <c r="A58" s="2"/>
      <c r="B58" s="289" t="s">
        <v>167</v>
      </c>
      <c r="C58" s="290"/>
      <c r="D58" s="290"/>
      <c r="E58" s="290"/>
      <c r="F58" s="290"/>
      <c r="G58" s="290"/>
      <c r="H58" s="122"/>
      <c r="I58" s="2"/>
    </row>
    <row r="59" spans="1:9" ht="12.75" customHeight="1">
      <c r="A59" s="2"/>
      <c r="B59" s="188"/>
      <c r="C59" s="189"/>
      <c r="D59" s="189"/>
      <c r="E59" s="189"/>
      <c r="F59" s="189"/>
      <c r="G59" s="190"/>
      <c r="H59" s="182">
        <f>SUM(H51:H58)</f>
        <v>0</v>
      </c>
      <c r="I59" s="2"/>
    </row>
    <row r="60" s="9" customFormat="1" ht="13.5" customHeight="1"/>
    <row r="61" spans="1:9" ht="19.5" customHeight="1">
      <c r="A61" s="2"/>
      <c r="B61" s="126" t="s">
        <v>171</v>
      </c>
      <c r="C61" s="8"/>
      <c r="D61" s="8"/>
      <c r="E61" s="8"/>
      <c r="F61" s="8"/>
      <c r="G61" s="2"/>
      <c r="H61" s="2"/>
      <c r="I61" s="2"/>
    </row>
    <row r="62" spans="1:9" ht="12" customHeight="1">
      <c r="A62" s="2"/>
      <c r="B62" s="296"/>
      <c r="C62" s="297"/>
      <c r="D62" s="297"/>
      <c r="E62" s="297"/>
      <c r="F62" s="297"/>
      <c r="G62" s="297"/>
      <c r="H62" s="298"/>
      <c r="I62" s="2"/>
    </row>
    <row r="63" spans="1:9" ht="12.75">
      <c r="A63" s="2"/>
      <c r="B63" s="299"/>
      <c r="C63" s="300"/>
      <c r="D63" s="300"/>
      <c r="E63" s="300"/>
      <c r="F63" s="300"/>
      <c r="G63" s="300"/>
      <c r="H63" s="301"/>
      <c r="I63" s="2"/>
    </row>
    <row r="64" spans="1:9" ht="12.75">
      <c r="A64" s="2"/>
      <c r="B64" s="299"/>
      <c r="C64" s="300"/>
      <c r="D64" s="300"/>
      <c r="E64" s="300"/>
      <c r="F64" s="300"/>
      <c r="G64" s="300"/>
      <c r="H64" s="301"/>
      <c r="I64" s="2"/>
    </row>
    <row r="65" spans="1:9" ht="12.75">
      <c r="A65" s="2"/>
      <c r="B65" s="302"/>
      <c r="C65" s="303"/>
      <c r="D65" s="303"/>
      <c r="E65" s="303"/>
      <c r="F65" s="303"/>
      <c r="G65" s="303"/>
      <c r="H65" s="304"/>
      <c r="I65" s="2"/>
    </row>
    <row r="66" spans="1:9" ht="12.75">
      <c r="A66" s="2"/>
      <c r="B66" s="302"/>
      <c r="C66" s="303"/>
      <c r="D66" s="303"/>
      <c r="E66" s="303"/>
      <c r="F66" s="303"/>
      <c r="G66" s="303"/>
      <c r="H66" s="304"/>
      <c r="I66" s="2"/>
    </row>
    <row r="67" spans="1:9" ht="12.75">
      <c r="A67" s="2"/>
      <c r="B67" s="299"/>
      <c r="C67" s="300"/>
      <c r="D67" s="300"/>
      <c r="E67" s="300"/>
      <c r="F67" s="300"/>
      <c r="G67" s="300"/>
      <c r="H67" s="301"/>
      <c r="I67" s="2"/>
    </row>
    <row r="68" spans="1:9" ht="12.75">
      <c r="A68" s="2"/>
      <c r="B68" s="299"/>
      <c r="C68" s="300"/>
      <c r="D68" s="300"/>
      <c r="E68" s="300"/>
      <c r="F68" s="300"/>
      <c r="G68" s="300"/>
      <c r="H68" s="301"/>
      <c r="I68" s="2"/>
    </row>
    <row r="69" spans="1:9" ht="12.75">
      <c r="A69" s="2"/>
      <c r="B69" s="299"/>
      <c r="C69" s="300"/>
      <c r="D69" s="300"/>
      <c r="E69" s="300"/>
      <c r="F69" s="300"/>
      <c r="G69" s="300"/>
      <c r="H69" s="301"/>
      <c r="I69" s="2"/>
    </row>
    <row r="70" spans="1:9" ht="12.75">
      <c r="A70" s="2"/>
      <c r="B70" s="299"/>
      <c r="C70" s="300"/>
      <c r="D70" s="300"/>
      <c r="E70" s="300"/>
      <c r="F70" s="300"/>
      <c r="G70" s="300"/>
      <c r="H70" s="301"/>
      <c r="I70" s="2"/>
    </row>
    <row r="71" spans="1:9" ht="13.5" customHeight="1">
      <c r="A71" s="2"/>
      <c r="B71" s="336"/>
      <c r="C71" s="337"/>
      <c r="D71" s="337"/>
      <c r="E71" s="337"/>
      <c r="F71" s="337"/>
      <c r="G71" s="337"/>
      <c r="H71" s="338"/>
      <c r="I71" s="2"/>
    </row>
    <row r="72" spans="1:9" ht="12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2.75" hidden="1">
      <c r="A73" s="2"/>
      <c r="B73" s="2"/>
      <c r="C73" s="2"/>
      <c r="D73" s="2"/>
      <c r="E73" s="2"/>
      <c r="F73" s="2"/>
      <c r="G73" s="2"/>
      <c r="H73" s="2"/>
      <c r="I73" s="2"/>
    </row>
    <row r="74" spans="1:9" ht="12.75" hidden="1">
      <c r="A74" s="2"/>
      <c r="B74" s="2"/>
      <c r="C74" s="2"/>
      <c r="D74" s="2"/>
      <c r="E74" s="2"/>
      <c r="F74" s="2"/>
      <c r="G74" s="2"/>
      <c r="H74" s="2"/>
      <c r="I74" s="2"/>
    </row>
    <row r="75" spans="1:9" ht="12.75" hidden="1">
      <c r="A75" s="2"/>
      <c r="B75" s="2"/>
      <c r="C75" s="2"/>
      <c r="D75" s="2"/>
      <c r="E75" s="2"/>
      <c r="F75" s="2"/>
      <c r="G75" s="2"/>
      <c r="H75" s="2"/>
      <c r="I75" s="2"/>
    </row>
    <row r="76" spans="1:9" ht="12.75" hidden="1">
      <c r="A76" s="2"/>
      <c r="B76" s="2"/>
      <c r="C76" s="2"/>
      <c r="D76" s="2"/>
      <c r="E76" s="2"/>
      <c r="F76" s="2"/>
      <c r="G76" s="2"/>
      <c r="H76" s="2"/>
      <c r="I76" s="2"/>
    </row>
    <row r="77" spans="1:9" ht="12.75" hidden="1">
      <c r="A77" s="2"/>
      <c r="B77" s="2"/>
      <c r="C77" s="2"/>
      <c r="D77" s="2"/>
      <c r="E77" s="2"/>
      <c r="F77" s="2"/>
      <c r="G77" s="2"/>
      <c r="H77" s="2"/>
      <c r="I77" s="2"/>
    </row>
    <row r="78" spans="1:9" ht="12.75" hidden="1">
      <c r="A78" s="2"/>
      <c r="B78" s="2"/>
      <c r="C78" s="2"/>
      <c r="D78" s="2"/>
      <c r="E78" s="2"/>
      <c r="F78" s="2"/>
      <c r="G78" s="2"/>
      <c r="H78" s="2"/>
      <c r="I78" s="2"/>
    </row>
    <row r="79" spans="1:9" ht="12.75" hidden="1">
      <c r="A79" s="2"/>
      <c r="B79" s="2"/>
      <c r="C79" s="2"/>
      <c r="D79" s="2"/>
      <c r="E79" s="2"/>
      <c r="F79" s="2"/>
      <c r="G79" s="2"/>
      <c r="H79" s="2"/>
      <c r="I79" s="2"/>
    </row>
    <row r="80" spans="1:9" ht="12.75" hidden="1">
      <c r="A80" s="2"/>
      <c r="B80" s="2"/>
      <c r="C80" s="2"/>
      <c r="D80" s="2"/>
      <c r="E80" s="2"/>
      <c r="F80" s="2"/>
      <c r="G80" s="2"/>
      <c r="H80" s="2"/>
      <c r="I80" s="2"/>
    </row>
    <row r="81" spans="1:9" ht="12.75" hidden="1">
      <c r="A81" s="2"/>
      <c r="B81" s="2"/>
      <c r="C81" s="2"/>
      <c r="D81" s="2"/>
      <c r="E81" s="2"/>
      <c r="F81" s="2"/>
      <c r="G81" s="2"/>
      <c r="H81" s="2"/>
      <c r="I81" s="2"/>
    </row>
    <row r="82" spans="1:9" ht="12" customHeight="1" hidden="1">
      <c r="A82" s="2"/>
      <c r="B82" s="2"/>
      <c r="C82" s="2"/>
      <c r="D82" s="2"/>
      <c r="E82" s="2"/>
      <c r="F82" s="2"/>
      <c r="G82" s="2"/>
      <c r="H82" s="2"/>
      <c r="I82" s="2"/>
    </row>
    <row r="83" spans="1:9" ht="11.25" customHeight="1" hidden="1">
      <c r="A83" s="2"/>
      <c r="B83" s="2"/>
      <c r="C83" s="2"/>
      <c r="D83" s="2"/>
      <c r="E83" s="2"/>
      <c r="F83" s="2"/>
      <c r="G83" s="2"/>
      <c r="H83" s="2"/>
      <c r="I83" s="2"/>
    </row>
    <row r="84" spans="1:9" ht="11.25" customHeight="1" hidden="1">
      <c r="A84" s="2"/>
      <c r="B84" s="2"/>
      <c r="C84" s="2"/>
      <c r="D84" s="2"/>
      <c r="E84" s="2"/>
      <c r="F84" s="2"/>
      <c r="G84" s="2"/>
      <c r="H84" s="2"/>
      <c r="I84" s="2"/>
    </row>
    <row r="85" spans="1:9" ht="12.75" hidden="1">
      <c r="A85" s="2"/>
      <c r="B85" s="2"/>
      <c r="C85" s="2"/>
      <c r="D85" s="2"/>
      <c r="E85" s="2"/>
      <c r="F85" s="2"/>
      <c r="G85" s="2"/>
      <c r="H85" s="2"/>
      <c r="I85" s="2"/>
    </row>
    <row r="86" spans="1:9" ht="12.75" hidden="1">
      <c r="A86" s="2"/>
      <c r="B86" s="55"/>
      <c r="C86" s="55"/>
      <c r="D86" s="55"/>
      <c r="E86" s="55"/>
      <c r="F86" s="55"/>
      <c r="G86" s="55"/>
      <c r="H86" s="56"/>
      <c r="I86" s="2"/>
    </row>
    <row r="87" spans="1:9" ht="7.5" customHeight="1" hidden="1">
      <c r="A87" s="2"/>
      <c r="B87" s="335"/>
      <c r="C87" s="335"/>
      <c r="D87" s="335"/>
      <c r="E87" s="335"/>
      <c r="F87" s="335"/>
      <c r="G87" s="335"/>
      <c r="H87" s="335"/>
      <c r="I87" s="2"/>
    </row>
    <row r="88" spans="1:9" ht="12.75" customHeight="1" hidden="1">
      <c r="A88" s="2"/>
      <c r="B88" s="10"/>
      <c r="C88" s="10"/>
      <c r="D88" s="10"/>
      <c r="E88" s="10"/>
      <c r="F88" s="10"/>
      <c r="G88" s="10"/>
      <c r="H88" s="10"/>
      <c r="I88" s="2"/>
    </row>
    <row r="89" spans="1:9" ht="7.5" customHeight="1" hidden="1">
      <c r="A89" s="2"/>
      <c r="B89" s="57"/>
      <c r="C89" s="58"/>
      <c r="D89" s="58"/>
      <c r="E89" s="58"/>
      <c r="F89" s="58"/>
      <c r="G89" s="10"/>
      <c r="H89" s="10"/>
      <c r="I89" s="2"/>
    </row>
    <row r="90" spans="1:9" ht="12.75" hidden="1">
      <c r="A90" s="2"/>
      <c r="B90" s="56"/>
      <c r="C90" s="56"/>
      <c r="D90" s="56"/>
      <c r="E90" s="56"/>
      <c r="F90" s="56"/>
      <c r="G90" s="56"/>
      <c r="H90" s="56"/>
      <c r="I90" s="2"/>
    </row>
    <row r="91" spans="1:9" ht="12.75" hidden="1">
      <c r="A91" s="2"/>
      <c r="B91" s="334"/>
      <c r="C91" s="334"/>
      <c r="D91" s="334"/>
      <c r="E91" s="334"/>
      <c r="F91" s="334"/>
      <c r="G91" s="334"/>
      <c r="H91" s="59"/>
      <c r="I91" s="2"/>
    </row>
    <row r="92" spans="1:9" ht="12.75" customHeight="1" hidden="1">
      <c r="A92" s="2"/>
      <c r="I92" s="2"/>
    </row>
    <row r="93" spans="1:9" ht="12.75" hidden="1">
      <c r="A93" s="10"/>
      <c r="I93" s="11"/>
    </row>
    <row r="94" spans="1:9" ht="15.75" hidden="1">
      <c r="A94" s="21"/>
      <c r="I94" s="10"/>
    </row>
    <row r="95" ht="12.75" hidden="1"/>
    <row r="96" ht="12.75" hidden="1"/>
    <row r="97" ht="12.75" hidden="1"/>
    <row r="98" ht="1.5" customHeight="1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9" customHeight="1" hidden="1"/>
    <row r="118" ht="12.75" hidden="1"/>
    <row r="119" ht="12.75" hidden="1"/>
    <row r="120" ht="12.75" hidden="1"/>
    <row r="121" ht="12.75" hidden="1"/>
    <row r="122" ht="2.25" customHeight="1"/>
  </sheetData>
  <sheetProtection password="CA82" sheet="1" selectLockedCells="1"/>
  <mergeCells count="42">
    <mergeCell ref="B91:G91"/>
    <mergeCell ref="B87:H87"/>
    <mergeCell ref="B53:G53"/>
    <mergeCell ref="E40:F40"/>
    <mergeCell ref="B71:H71"/>
    <mergeCell ref="B52:G52"/>
    <mergeCell ref="B46:H46"/>
    <mergeCell ref="B68:H68"/>
    <mergeCell ref="B70:H70"/>
    <mergeCell ref="B69:H69"/>
    <mergeCell ref="C11:F11"/>
    <mergeCell ref="D2:H2"/>
    <mergeCell ref="D3:H3"/>
    <mergeCell ref="D4:H4"/>
    <mergeCell ref="D5:H5"/>
    <mergeCell ref="B44:H44"/>
    <mergeCell ref="D43:H43"/>
    <mergeCell ref="E38:F38"/>
    <mergeCell ref="B41:D41"/>
    <mergeCell ref="F36:G36"/>
    <mergeCell ref="B58:G58"/>
    <mergeCell ref="B57:G57"/>
    <mergeCell ref="F31:G31"/>
    <mergeCell ref="F32:G32"/>
    <mergeCell ref="D6:H6"/>
    <mergeCell ref="D7:H7"/>
    <mergeCell ref="B25:F25"/>
    <mergeCell ref="B28:C28"/>
    <mergeCell ref="C13:F13"/>
    <mergeCell ref="D8:H8"/>
    <mergeCell ref="B62:H62"/>
    <mergeCell ref="B63:H63"/>
    <mergeCell ref="B65:H65"/>
    <mergeCell ref="B64:H64"/>
    <mergeCell ref="B67:H67"/>
    <mergeCell ref="B66:H66"/>
    <mergeCell ref="B54:G54"/>
    <mergeCell ref="B39:D39"/>
    <mergeCell ref="B55:G55"/>
    <mergeCell ref="B51:G51"/>
    <mergeCell ref="B56:G56"/>
    <mergeCell ref="D45:H45"/>
  </mergeCells>
  <conditionalFormatting sqref="H42">
    <cfRule type="cellIs" priority="1" dxfId="2" operator="notEqual" stopIfTrue="1">
      <formula>0</formula>
    </cfRule>
  </conditionalFormatting>
  <conditionalFormatting sqref="H38 H40">
    <cfRule type="cellIs" priority="2" dxfId="3" operator="notEqual" stopIfTrue="1">
      <formula>0</formula>
    </cfRule>
  </conditionalFormatting>
  <printOptions/>
  <pageMargins left="0.1968503937007874" right="0.1968503937007874" top="0.3937007874015748" bottom="0.1968503937007874" header="0.11811023622047245" footer="0.07874015748031496"/>
  <pageSetup horizontalDpi="600" verticalDpi="600" orientation="portrait" paperSize="9" scale="85" r:id="rId3"/>
  <headerFooter alignWithMargins="0">
    <oddFooter>&amp;C&amp;7ASSOCIATION DE GESTION AGREEE PAR L'ADMINISTRATION FISCALE SOUS LE N° R7-3/08&amp;R&amp;9 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62"/>
  <sheetViews>
    <sheetView showGridLines="0" showRowColHeaders="0" showZeros="0" zoomScale="145" zoomScaleNormal="145" zoomScalePageLayoutView="0" workbookViewId="0" topLeftCell="A1">
      <selection activeCell="G18" sqref="G18"/>
    </sheetView>
  </sheetViews>
  <sheetFormatPr defaultColWidth="0" defaultRowHeight="12.75" customHeight="1" zeroHeight="1"/>
  <cols>
    <col min="1" max="1" width="9.140625" style="12" customWidth="1"/>
    <col min="2" max="2" width="22.00390625" style="12" customWidth="1"/>
    <col min="3" max="3" width="7.28125" style="12" customWidth="1"/>
    <col min="4" max="4" width="20.140625" style="12" customWidth="1"/>
    <col min="5" max="5" width="8.57421875" style="12" customWidth="1"/>
    <col min="6" max="6" width="19.28125" style="12" customWidth="1"/>
    <col min="7" max="7" width="12.421875" style="12" customWidth="1"/>
    <col min="8" max="8" width="1.421875" style="12" customWidth="1"/>
    <col min="9" max="9" width="2.00390625" style="2" hidden="1" customWidth="1"/>
    <col min="10" max="10" width="6.28125" style="2" hidden="1" customWidth="1"/>
    <col min="11" max="11" width="2.8515625" style="2" hidden="1" customWidth="1"/>
    <col min="12" max="12" width="6.00390625" style="2" hidden="1" customWidth="1"/>
    <col min="13" max="13" width="2.421875" style="2" hidden="1" customWidth="1"/>
    <col min="14" max="14" width="3.140625" style="2" hidden="1" customWidth="1"/>
    <col min="15" max="15" width="2.140625" style="2" hidden="1" customWidth="1"/>
    <col min="16" max="16" width="1.7109375" style="2" hidden="1" customWidth="1"/>
    <col min="17" max="17" width="3.00390625" style="2" hidden="1" customWidth="1"/>
    <col min="18" max="18" width="2.140625" style="2" hidden="1" customWidth="1"/>
    <col min="19" max="19" width="3.421875" style="2" hidden="1" customWidth="1"/>
    <col min="20" max="20" width="5.8515625" style="2" hidden="1" customWidth="1"/>
    <col min="21" max="22" width="0" style="2" hidden="1" customWidth="1"/>
    <col min="23" max="23" width="0.2890625" style="2" hidden="1" customWidth="1"/>
    <col min="24" max="253" width="0" style="2" hidden="1" customWidth="1"/>
    <col min="254" max="254" width="1.57421875" style="2" hidden="1" customWidth="1"/>
    <col min="255" max="255" width="0.2890625" style="2" customWidth="1"/>
    <col min="256" max="16384" width="5.8515625" style="2" hidden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124" t="s">
        <v>0</v>
      </c>
      <c r="D2" s="378">
        <f>'PAGE 1'!D2:H2</f>
        <v>0</v>
      </c>
      <c r="E2" s="379"/>
      <c r="F2" s="379"/>
      <c r="G2" s="380"/>
      <c r="H2" s="2"/>
    </row>
    <row r="3" spans="1:8" ht="15">
      <c r="A3" s="2"/>
      <c r="B3" s="2"/>
      <c r="C3" s="124" t="s">
        <v>1</v>
      </c>
      <c r="D3" s="381">
        <f>'PAGE 1'!D3:H3</f>
        <v>0</v>
      </c>
      <c r="E3" s="382"/>
      <c r="F3" s="382"/>
      <c r="G3" s="383"/>
      <c r="H3" s="2"/>
    </row>
    <row r="4" spans="1:8" ht="15">
      <c r="A4" s="2"/>
      <c r="B4" s="2"/>
      <c r="C4" s="124" t="s">
        <v>2</v>
      </c>
      <c r="D4" s="381">
        <f>'PAGE 1'!D4:H4</f>
        <v>0</v>
      </c>
      <c r="E4" s="382"/>
      <c r="F4" s="382"/>
      <c r="G4" s="383"/>
      <c r="H4" s="2"/>
    </row>
    <row r="5" spans="1:8" ht="15">
      <c r="A5" s="2"/>
      <c r="B5" s="2"/>
      <c r="C5" s="124" t="s">
        <v>3</v>
      </c>
      <c r="D5" s="381">
        <f>'PAGE 1'!D5:H5</f>
        <v>0</v>
      </c>
      <c r="E5" s="382"/>
      <c r="F5" s="382"/>
      <c r="G5" s="383"/>
      <c r="H5" s="2"/>
    </row>
    <row r="6" spans="1:8" ht="12.75" customHeight="1">
      <c r="A6" s="192" t="s">
        <v>46</v>
      </c>
      <c r="B6" s="2"/>
      <c r="C6" s="5"/>
      <c r="D6" s="375">
        <f>'PAGE 1'!D6:H6</f>
        <v>0</v>
      </c>
      <c r="E6" s="376"/>
      <c r="F6" s="376"/>
      <c r="G6" s="377"/>
      <c r="H6" s="2"/>
    </row>
    <row r="7" spans="1:8" ht="12.75" customHeight="1">
      <c r="A7" s="4"/>
      <c r="B7" s="2"/>
      <c r="C7" s="5"/>
      <c r="D7" s="310" t="s">
        <v>85</v>
      </c>
      <c r="E7" s="311"/>
      <c r="F7" s="311"/>
      <c r="G7" s="312"/>
      <c r="H7" s="2"/>
    </row>
    <row r="8" spans="1:8" ht="17.25" customHeight="1">
      <c r="A8" s="2"/>
      <c r="B8" s="2"/>
      <c r="C8" s="2"/>
      <c r="D8" s="372">
        <f>'PAGE 1'!D8:H8</f>
        <v>0</v>
      </c>
      <c r="E8" s="373"/>
      <c r="F8" s="373"/>
      <c r="G8" s="374"/>
      <c r="H8" s="2"/>
    </row>
    <row r="9" spans="1:8" ht="3.75" customHeight="1">
      <c r="A9" s="2"/>
      <c r="B9" s="2"/>
      <c r="C9" s="2"/>
      <c r="D9" s="2"/>
      <c r="E9" s="2"/>
      <c r="F9" s="2"/>
      <c r="G9" s="2"/>
      <c r="H9" s="2"/>
    </row>
    <row r="10" spans="1:8" ht="18">
      <c r="A10" s="2"/>
      <c r="B10" s="125" t="s">
        <v>169</v>
      </c>
      <c r="C10" s="6"/>
      <c r="D10" s="6"/>
      <c r="E10" s="6"/>
      <c r="F10" s="7"/>
      <c r="G10" s="7"/>
      <c r="H10" s="7"/>
    </row>
    <row r="11" spans="1:8" ht="12.75">
      <c r="A11" s="2"/>
      <c r="B11" s="2"/>
      <c r="C11" s="319" t="s">
        <v>4</v>
      </c>
      <c r="D11" s="319"/>
      <c r="E11" s="319"/>
      <c r="F11" s="7"/>
      <c r="G11" s="7"/>
      <c r="H11" s="7"/>
    </row>
    <row r="12" spans="1:8" ht="3.75" customHeight="1">
      <c r="A12" s="2"/>
      <c r="B12" s="7"/>
      <c r="C12" s="7"/>
      <c r="D12" s="7"/>
      <c r="E12" s="7"/>
      <c r="F12" s="7"/>
      <c r="G12" s="7"/>
      <c r="H12" s="7"/>
    </row>
    <row r="13" spans="1:8" ht="18">
      <c r="A13" s="2"/>
      <c r="B13" s="7"/>
      <c r="C13" s="315" t="s">
        <v>195</v>
      </c>
      <c r="D13" s="315"/>
      <c r="E13" s="315"/>
      <c r="F13" s="7"/>
      <c r="G13" s="7"/>
      <c r="H13" s="7"/>
    </row>
    <row r="14" spans="1:8" ht="15.75" customHeight="1">
      <c r="A14" s="2"/>
      <c r="H14" s="2"/>
    </row>
    <row r="15" spans="1:8" ht="12.75">
      <c r="A15" s="2"/>
      <c r="B15" s="126" t="s">
        <v>75</v>
      </c>
      <c r="C15" s="8"/>
      <c r="D15" s="8"/>
      <c r="E15" s="8"/>
      <c r="F15" s="2"/>
      <c r="G15" s="2"/>
      <c r="H15" s="2"/>
    </row>
    <row r="16" spans="1:8" ht="12.75">
      <c r="A16" s="2"/>
      <c r="B16" s="369" t="s">
        <v>8</v>
      </c>
      <c r="C16" s="370"/>
      <c r="D16" s="370"/>
      <c r="E16" s="370"/>
      <c r="F16" s="371"/>
      <c r="G16" s="193" t="s">
        <v>9</v>
      </c>
      <c r="H16" s="2"/>
    </row>
    <row r="17" spans="1:8" ht="8.25" customHeight="1">
      <c r="A17" s="2"/>
      <c r="B17" s="358"/>
      <c r="C17" s="359"/>
      <c r="D17" s="359"/>
      <c r="E17" s="359"/>
      <c r="F17" s="359"/>
      <c r="G17" s="194"/>
      <c r="H17" s="2"/>
    </row>
    <row r="18" spans="1:8" ht="14.25" customHeight="1">
      <c r="A18" s="2"/>
      <c r="B18" s="289" t="s">
        <v>76</v>
      </c>
      <c r="C18" s="290"/>
      <c r="D18" s="290"/>
      <c r="E18" s="290"/>
      <c r="F18" s="344"/>
      <c r="G18" s="107"/>
      <c r="H18" s="2"/>
    </row>
    <row r="19" spans="1:8" ht="12.75" customHeight="1">
      <c r="A19" s="2"/>
      <c r="B19" s="360" t="s">
        <v>90</v>
      </c>
      <c r="C19" s="361"/>
      <c r="D19" s="361"/>
      <c r="E19" s="361"/>
      <c r="F19" s="362"/>
      <c r="G19" s="197"/>
      <c r="H19" s="2"/>
    </row>
    <row r="20" spans="1:8" ht="12.75" customHeight="1">
      <c r="A20" s="2"/>
      <c r="B20" s="363" t="s">
        <v>172</v>
      </c>
      <c r="C20" s="361"/>
      <c r="D20" s="361"/>
      <c r="E20" s="361"/>
      <c r="F20" s="362"/>
      <c r="G20" s="197"/>
      <c r="H20" s="2"/>
    </row>
    <row r="21" spans="1:8" ht="6.75" customHeight="1">
      <c r="A21" s="2"/>
      <c r="B21" s="178"/>
      <c r="C21" s="202"/>
      <c r="D21" s="202"/>
      <c r="E21" s="202"/>
      <c r="F21" s="203"/>
      <c r="G21" s="198"/>
      <c r="H21" s="2"/>
    </row>
    <row r="22" spans="1:8" ht="15" customHeight="1">
      <c r="A22" s="2"/>
      <c r="B22" s="289" t="s">
        <v>77</v>
      </c>
      <c r="C22" s="290"/>
      <c r="D22" s="290"/>
      <c r="E22" s="290"/>
      <c r="F22" s="344"/>
      <c r="G22" s="108"/>
      <c r="H22" s="2"/>
    </row>
    <row r="23" spans="1:8" ht="12.75">
      <c r="A23" s="2"/>
      <c r="B23" s="204"/>
      <c r="C23" s="205"/>
      <c r="D23" s="205"/>
      <c r="E23" s="205"/>
      <c r="F23" s="206"/>
      <c r="G23" s="199"/>
      <c r="H23" s="2"/>
    </row>
    <row r="24" spans="1:8" ht="12.75" customHeight="1">
      <c r="A24" s="2"/>
      <c r="B24" s="289" t="s">
        <v>78</v>
      </c>
      <c r="C24" s="290"/>
      <c r="D24" s="290"/>
      <c r="E24" s="290"/>
      <c r="F24" s="290"/>
      <c r="G24" s="200"/>
      <c r="H24" s="2"/>
    </row>
    <row r="25" spans="1:8" ht="12.75" customHeight="1">
      <c r="A25" s="2"/>
      <c r="B25" s="366" t="s">
        <v>79</v>
      </c>
      <c r="C25" s="367"/>
      <c r="D25" s="367"/>
      <c r="E25" s="367"/>
      <c r="F25" s="368"/>
      <c r="G25" s="197"/>
      <c r="H25" s="2"/>
    </row>
    <row r="26" spans="1:8" ht="12.75">
      <c r="A26" s="2"/>
      <c r="B26" s="351" t="s">
        <v>80</v>
      </c>
      <c r="C26" s="352"/>
      <c r="D26" s="352"/>
      <c r="E26" s="352"/>
      <c r="F26" s="353"/>
      <c r="G26" s="197"/>
      <c r="H26" s="2"/>
    </row>
    <row r="27" spans="1:8" ht="15" customHeight="1">
      <c r="A27" s="2"/>
      <c r="B27" s="289" t="s">
        <v>81</v>
      </c>
      <c r="C27" s="314"/>
      <c r="D27" s="314"/>
      <c r="E27" s="314"/>
      <c r="F27" s="356"/>
      <c r="G27" s="109">
        <f>SUM(E29:E33)</f>
        <v>0</v>
      </c>
      <c r="H27" s="2"/>
    </row>
    <row r="28" spans="1:8" ht="12.75">
      <c r="A28" s="2"/>
      <c r="B28" s="364"/>
      <c r="C28" s="365"/>
      <c r="D28" s="365"/>
      <c r="E28" s="365"/>
      <c r="F28" s="365"/>
      <c r="G28" s="199"/>
      <c r="H28" s="2"/>
    </row>
    <row r="29" spans="1:8" ht="12.75" customHeight="1">
      <c r="A29" s="2"/>
      <c r="B29" s="289" t="s">
        <v>83</v>
      </c>
      <c r="C29" s="314"/>
      <c r="D29" s="314"/>
      <c r="E29" s="229"/>
      <c r="F29" s="348" t="s">
        <v>173</v>
      </c>
      <c r="G29" s="197"/>
      <c r="H29" s="2"/>
    </row>
    <row r="30" spans="1:8" ht="12.75" customHeight="1">
      <c r="A30" s="2"/>
      <c r="B30" s="289" t="s">
        <v>103</v>
      </c>
      <c r="C30" s="314"/>
      <c r="D30" s="314"/>
      <c r="E30" s="229"/>
      <c r="F30" s="348"/>
      <c r="G30" s="197"/>
      <c r="H30" s="2"/>
    </row>
    <row r="31" spans="1:8" ht="15" customHeight="1">
      <c r="A31" s="2"/>
      <c r="B31" s="289" t="s">
        <v>84</v>
      </c>
      <c r="C31" s="314"/>
      <c r="D31" s="314"/>
      <c r="E31" s="229"/>
      <c r="F31" s="348"/>
      <c r="G31" s="197"/>
      <c r="H31" s="2"/>
    </row>
    <row r="32" spans="1:8" ht="12.75" customHeight="1">
      <c r="A32" s="2"/>
      <c r="B32" s="289" t="s">
        <v>82</v>
      </c>
      <c r="C32" s="314"/>
      <c r="D32" s="314"/>
      <c r="E32" s="229"/>
      <c r="F32" s="348"/>
      <c r="G32" s="197"/>
      <c r="H32" s="2"/>
    </row>
    <row r="33" spans="1:8" ht="12.75" customHeight="1">
      <c r="A33" s="2"/>
      <c r="B33" s="289" t="s">
        <v>156</v>
      </c>
      <c r="C33" s="314"/>
      <c r="D33" s="314"/>
      <c r="E33" s="229"/>
      <c r="F33" s="348"/>
      <c r="G33" s="200"/>
      <c r="H33" s="2"/>
    </row>
    <row r="34" spans="1:8" ht="12.75">
      <c r="A34" s="2"/>
      <c r="B34" s="345"/>
      <c r="C34" s="346"/>
      <c r="D34" s="346"/>
      <c r="E34" s="346"/>
      <c r="F34" s="347"/>
      <c r="G34" s="197"/>
      <c r="H34" s="2"/>
    </row>
    <row r="35" spans="1:8" ht="12.75" customHeight="1">
      <c r="A35" s="2"/>
      <c r="B35" s="195"/>
      <c r="C35" s="196"/>
      <c r="D35" s="196"/>
      <c r="E35" s="196"/>
      <c r="F35" s="201" t="s">
        <v>10</v>
      </c>
      <c r="G35" s="110">
        <f>SUM(G17:G34)</f>
        <v>0</v>
      </c>
      <c r="H35" s="2"/>
    </row>
    <row r="36" spans="1:8" ht="12.75">
      <c r="A36" s="2"/>
      <c r="B36" s="349"/>
      <c r="C36" s="350"/>
      <c r="D36" s="350"/>
      <c r="E36" s="350"/>
      <c r="F36" s="350"/>
      <c r="G36" s="14"/>
      <c r="H36" s="2"/>
    </row>
    <row r="37" spans="1:8" ht="12.75" customHeight="1">
      <c r="A37" s="2"/>
      <c r="B37" s="126" t="s">
        <v>174</v>
      </c>
      <c r="C37" s="207"/>
      <c r="D37" s="207"/>
      <c r="E37" s="60"/>
      <c r="F37" s="60"/>
      <c r="G37" s="10"/>
      <c r="H37" s="2"/>
    </row>
    <row r="38" spans="1:8" ht="12.75">
      <c r="A38" s="2"/>
      <c r="B38" s="208" t="s">
        <v>104</v>
      </c>
      <c r="C38" s="209"/>
      <c r="D38" s="209"/>
      <c r="E38" s="61"/>
      <c r="F38" s="61"/>
      <c r="G38" s="10"/>
      <c r="H38" s="2"/>
    </row>
    <row r="39" spans="1:8" ht="12.75">
      <c r="A39" s="2"/>
      <c r="B39" s="210"/>
      <c r="C39" s="179"/>
      <c r="D39" s="179"/>
      <c r="E39" s="179"/>
      <c r="F39" s="179"/>
      <c r="G39" s="180"/>
      <c r="H39" s="2"/>
    </row>
    <row r="40" spans="1:8" ht="12.75">
      <c r="A40" s="2"/>
      <c r="B40" s="211"/>
      <c r="C40" s="212"/>
      <c r="D40" s="213" t="s">
        <v>105</v>
      </c>
      <c r="E40" s="212"/>
      <c r="F40" s="214" t="s">
        <v>106</v>
      </c>
      <c r="G40" s="173"/>
      <c r="H40" s="2"/>
    </row>
    <row r="41" spans="1:8" ht="12.75">
      <c r="A41" s="2"/>
      <c r="B41" s="158"/>
      <c r="C41" s="144"/>
      <c r="D41" s="144"/>
      <c r="E41" s="144"/>
      <c r="F41" s="214" t="s">
        <v>107</v>
      </c>
      <c r="G41" s="173"/>
      <c r="H41" s="2"/>
    </row>
    <row r="42" spans="1:8" ht="12.75">
      <c r="A42" s="2"/>
      <c r="B42" s="158"/>
      <c r="C42" s="144"/>
      <c r="D42" s="144"/>
      <c r="E42" s="144"/>
      <c r="F42" s="144"/>
      <c r="G42" s="173"/>
      <c r="H42" s="2"/>
    </row>
    <row r="43" spans="1:8" ht="12.75">
      <c r="A43" s="2"/>
      <c r="B43" s="218" t="s">
        <v>108</v>
      </c>
      <c r="C43" s="144"/>
      <c r="D43" s="111"/>
      <c r="E43" s="144"/>
      <c r="F43" s="111"/>
      <c r="G43" s="173"/>
      <c r="H43" s="2"/>
    </row>
    <row r="44" spans="1:8" ht="12.75">
      <c r="A44" s="2"/>
      <c r="B44" s="158"/>
      <c r="C44" s="144"/>
      <c r="D44" s="144"/>
      <c r="E44" s="144"/>
      <c r="F44" s="144"/>
      <c r="G44" s="173"/>
      <c r="H44" s="2"/>
    </row>
    <row r="45" spans="1:8" ht="12.75">
      <c r="A45" s="2"/>
      <c r="B45" s="219" t="s">
        <v>109</v>
      </c>
      <c r="C45" s="130"/>
      <c r="D45" s="112"/>
      <c r="E45" s="130"/>
      <c r="F45" s="112"/>
      <c r="G45" s="173"/>
      <c r="H45" s="2"/>
    </row>
    <row r="46" spans="1:8" ht="12.75">
      <c r="A46" s="2"/>
      <c r="B46" s="158"/>
      <c r="C46" s="144"/>
      <c r="D46" s="144"/>
      <c r="E46" s="144"/>
      <c r="F46" s="144"/>
      <c r="G46" s="173"/>
      <c r="H46" s="2"/>
    </row>
    <row r="47" spans="1:8" ht="12.75">
      <c r="A47" s="2"/>
      <c r="B47" s="218" t="s">
        <v>110</v>
      </c>
      <c r="C47" s="144"/>
      <c r="D47" s="111"/>
      <c r="E47" s="144"/>
      <c r="F47" s="111"/>
      <c r="G47" s="173"/>
      <c r="H47" s="2"/>
    </row>
    <row r="48" spans="1:8" ht="12.75">
      <c r="A48" s="2"/>
      <c r="B48" s="158"/>
      <c r="C48" s="144"/>
      <c r="D48" s="144"/>
      <c r="E48" s="144"/>
      <c r="F48" s="144"/>
      <c r="G48" s="173"/>
      <c r="H48" s="2"/>
    </row>
    <row r="49" spans="1:8" ht="12.75">
      <c r="A49" s="2"/>
      <c r="B49" s="218" t="s">
        <v>111</v>
      </c>
      <c r="C49" s="144"/>
      <c r="D49" s="224">
        <f>D43+D45+D47</f>
        <v>0</v>
      </c>
      <c r="E49" s="144"/>
      <c r="F49" s="224">
        <f>F43+F45+F47</f>
        <v>0</v>
      </c>
      <c r="G49" s="225" t="s">
        <v>159</v>
      </c>
      <c r="H49" s="2"/>
    </row>
    <row r="50" spans="1:8" ht="12.75">
      <c r="A50" s="2"/>
      <c r="B50" s="220"/>
      <c r="C50" s="130"/>
      <c r="D50" s="130"/>
      <c r="E50" s="130"/>
      <c r="F50" s="130"/>
      <c r="G50" s="226"/>
      <c r="H50" s="2"/>
    </row>
    <row r="51" spans="1:8" ht="12.75">
      <c r="A51" s="2"/>
      <c r="B51" s="158"/>
      <c r="C51" s="223" t="s">
        <v>112</v>
      </c>
      <c r="D51" s="224">
        <f>D49-F49</f>
        <v>0</v>
      </c>
      <c r="E51" s="215" t="s">
        <v>160</v>
      </c>
      <c r="F51" s="228"/>
      <c r="G51" s="226"/>
      <c r="H51" s="2"/>
    </row>
    <row r="52" spans="1:8" ht="15" customHeight="1">
      <c r="A52" s="2"/>
      <c r="B52" s="158"/>
      <c r="C52" s="144"/>
      <c r="D52" s="144"/>
      <c r="E52" s="216" t="s">
        <v>161</v>
      </c>
      <c r="F52" s="228"/>
      <c r="G52" s="173"/>
      <c r="H52" s="2"/>
    </row>
    <row r="53" spans="2:7" ht="12.75" customHeight="1">
      <c r="B53" s="221"/>
      <c r="C53" s="222"/>
      <c r="D53" s="222"/>
      <c r="E53" s="217" t="s">
        <v>162</v>
      </c>
      <c r="F53" s="222"/>
      <c r="G53" s="227"/>
    </row>
    <row r="54" spans="2:7" ht="12.75" customHeight="1">
      <c r="B54" s="342"/>
      <c r="C54" s="343"/>
      <c r="D54" s="343"/>
      <c r="E54" s="343"/>
      <c r="F54" s="343"/>
      <c r="G54" s="343"/>
    </row>
    <row r="55" spans="2:7" ht="12.75" customHeight="1">
      <c r="B55" s="342"/>
      <c r="C55" s="343"/>
      <c r="D55" s="343"/>
      <c r="E55" s="343"/>
      <c r="F55" s="343"/>
      <c r="G55" s="343"/>
    </row>
    <row r="56" spans="2:7" ht="12.75" customHeight="1">
      <c r="B56" s="342"/>
      <c r="C56" s="343"/>
      <c r="D56" s="343"/>
      <c r="E56" s="343"/>
      <c r="F56" s="343"/>
      <c r="G56" s="343"/>
    </row>
    <row r="57" spans="2:7" ht="12.75" customHeight="1">
      <c r="B57" s="342"/>
      <c r="C57" s="343"/>
      <c r="D57" s="343"/>
      <c r="E57" s="343"/>
      <c r="F57" s="343"/>
      <c r="G57" s="343"/>
    </row>
    <row r="58" spans="2:7" ht="12.75" customHeight="1">
      <c r="B58" s="354"/>
      <c r="C58" s="354"/>
      <c r="D58" s="354"/>
      <c r="E58" s="354"/>
      <c r="F58" s="354"/>
      <c r="G58" s="354"/>
    </row>
    <row r="59" spans="2:7" ht="12.75" customHeight="1">
      <c r="B59" s="357"/>
      <c r="C59" s="343"/>
      <c r="D59" s="343"/>
      <c r="E59" s="343"/>
      <c r="F59" s="343"/>
      <c r="G59" s="343"/>
    </row>
    <row r="60" spans="2:7" ht="12.75" customHeight="1">
      <c r="B60" s="357"/>
      <c r="C60" s="343"/>
      <c r="D60" s="343"/>
      <c r="E60" s="343"/>
      <c r="F60" s="343"/>
      <c r="G60" s="343"/>
    </row>
    <row r="61" spans="2:7" ht="12.75" customHeight="1">
      <c r="B61" s="357"/>
      <c r="C61" s="343"/>
      <c r="D61" s="343"/>
      <c r="E61" s="343"/>
      <c r="F61" s="343"/>
      <c r="G61" s="343"/>
    </row>
    <row r="62" spans="2:7" ht="15.75" customHeight="1">
      <c r="B62" s="355"/>
      <c r="C62" s="355"/>
      <c r="D62" s="355"/>
      <c r="E62" s="355"/>
      <c r="F62" s="355"/>
      <c r="G62" s="355"/>
    </row>
    <row r="63" ht="12" customHeight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</sheetData>
  <sheetProtection password="CF82" sheet="1" selectLockedCells="1"/>
  <mergeCells count="37">
    <mergeCell ref="D8:G8"/>
    <mergeCell ref="C11:E11"/>
    <mergeCell ref="D6:G6"/>
    <mergeCell ref="D7:G7"/>
    <mergeCell ref="D2:G2"/>
    <mergeCell ref="D3:G3"/>
    <mergeCell ref="D4:G4"/>
    <mergeCell ref="D5:G5"/>
    <mergeCell ref="C13:E13"/>
    <mergeCell ref="B18:F18"/>
    <mergeCell ref="B17:F17"/>
    <mergeCell ref="B30:D30"/>
    <mergeCell ref="B19:F19"/>
    <mergeCell ref="B20:F20"/>
    <mergeCell ref="B28:F28"/>
    <mergeCell ref="B25:F25"/>
    <mergeCell ref="B24:F24"/>
    <mergeCell ref="B16:F16"/>
    <mergeCell ref="B58:G58"/>
    <mergeCell ref="B62:G62"/>
    <mergeCell ref="B27:F27"/>
    <mergeCell ref="B60:G60"/>
    <mergeCell ref="B61:G61"/>
    <mergeCell ref="B56:G56"/>
    <mergeCell ref="B57:G57"/>
    <mergeCell ref="B59:G59"/>
    <mergeCell ref="B55:G55"/>
    <mergeCell ref="B32:D32"/>
    <mergeCell ref="B54:G54"/>
    <mergeCell ref="B22:F22"/>
    <mergeCell ref="B34:F34"/>
    <mergeCell ref="F29:F33"/>
    <mergeCell ref="B29:D29"/>
    <mergeCell ref="B36:F36"/>
    <mergeCell ref="B26:F26"/>
    <mergeCell ref="B33:D33"/>
    <mergeCell ref="B31:D31"/>
  </mergeCells>
  <printOptions/>
  <pageMargins left="0.1968503937007874" right="0.1968503937007874" top="0.3937007874015748" bottom="0.1968503937007874" header="0.11811023622047245" footer="0.07874015748031496"/>
  <pageSetup horizontalDpi="600" verticalDpi="600" orientation="portrait" paperSize="9" r:id="rId2"/>
  <headerFooter alignWithMargins="0">
    <oddFooter>&amp;C&amp;7ASSOCIATION DE GESTION AGREEE PAR L'ADMINISTRATION FISCALE SOUS LE N° R7-3/08&amp;R&amp;9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80"/>
  <sheetViews>
    <sheetView showGridLines="0" showRowColHeaders="0" showZeros="0" zoomScalePageLayoutView="0" workbookViewId="0" topLeftCell="A1">
      <selection activeCell="C7" sqref="C7"/>
    </sheetView>
  </sheetViews>
  <sheetFormatPr defaultColWidth="0" defaultRowHeight="12.75" zeroHeight="1"/>
  <cols>
    <col min="1" max="1" width="2.28125" style="2" customWidth="1"/>
    <col min="2" max="2" width="33.7109375" style="2" customWidth="1"/>
    <col min="3" max="3" width="11.421875" style="2" customWidth="1"/>
    <col min="4" max="4" width="33.7109375" style="2" customWidth="1"/>
    <col min="5" max="5" width="11.421875" style="2" customWidth="1"/>
    <col min="6" max="6" width="1.7109375" style="2" customWidth="1"/>
    <col min="7" max="7" width="0.9921875" style="2" customWidth="1"/>
    <col min="8" max="16384" width="0" style="2" hidden="1" customWidth="1"/>
  </cols>
  <sheetData>
    <row r="1" spans="2:6" ht="15.75" customHeight="1">
      <c r="B1" s="385">
        <f>'PAGE 1'!D2</f>
        <v>0</v>
      </c>
      <c r="C1" s="385"/>
      <c r="D1" s="385"/>
      <c r="E1" s="385"/>
      <c r="F1" s="7"/>
    </row>
    <row r="2" spans="2:6" ht="15.75" customHeight="1">
      <c r="B2" s="48"/>
      <c r="C2" s="48"/>
      <c r="D2" s="48"/>
      <c r="E2" s="48"/>
      <c r="F2" s="7"/>
    </row>
    <row r="3" spans="2:6" ht="17.25" customHeight="1">
      <c r="B3" s="384" t="s">
        <v>87</v>
      </c>
      <c r="C3" s="384"/>
      <c r="D3" s="384"/>
      <c r="E3" s="384"/>
      <c r="F3" s="7"/>
    </row>
    <row r="4" spans="2:5" ht="13.5" customHeight="1">
      <c r="B4" s="230"/>
      <c r="C4" s="230"/>
      <c r="D4" s="230"/>
      <c r="E4" s="230"/>
    </row>
    <row r="5" spans="2:6" ht="18.75" customHeight="1">
      <c r="B5" s="231" t="s">
        <v>157</v>
      </c>
      <c r="C5" s="232"/>
      <c r="D5" s="232"/>
      <c r="E5" s="232"/>
      <c r="F5" s="7"/>
    </row>
    <row r="6" spans="2:6" ht="12.75" customHeight="1">
      <c r="B6" s="22"/>
      <c r="C6" s="7"/>
      <c r="D6" s="7"/>
      <c r="E6" s="7"/>
      <c r="F6" s="7"/>
    </row>
    <row r="7" spans="2:6" ht="15.75" customHeight="1">
      <c r="B7" s="233" t="s">
        <v>11</v>
      </c>
      <c r="C7" s="234">
        <v>2019</v>
      </c>
      <c r="D7" s="23"/>
      <c r="E7" s="24"/>
      <c r="F7" s="25"/>
    </row>
    <row r="8" ht="18.75" customHeight="1"/>
    <row r="9" spans="1:6" ht="12" customHeight="1">
      <c r="A9" s="13"/>
      <c r="B9" s="14"/>
      <c r="C9" s="14"/>
      <c r="D9" s="26"/>
      <c r="E9" s="14"/>
      <c r="F9" s="15"/>
    </row>
    <row r="10" spans="1:6" ht="13.5" customHeight="1">
      <c r="A10" s="16"/>
      <c r="B10" s="236" t="s">
        <v>12</v>
      </c>
      <c r="C10" s="27"/>
      <c r="D10" s="237" t="s">
        <v>13</v>
      </c>
      <c r="E10" s="27"/>
      <c r="F10" s="17"/>
    </row>
    <row r="11" spans="1:6" ht="12.75">
      <c r="A11" s="16"/>
      <c r="B11" s="28"/>
      <c r="C11" s="12"/>
      <c r="D11" s="29"/>
      <c r="E11" s="12"/>
      <c r="F11" s="17"/>
    </row>
    <row r="12" spans="1:6" ht="12.75">
      <c r="A12" s="16"/>
      <c r="B12" s="238" t="s">
        <v>14</v>
      </c>
      <c r="C12" s="27"/>
      <c r="D12" s="31"/>
      <c r="E12" s="27"/>
      <c r="F12" s="32"/>
    </row>
    <row r="13" spans="1:6" ht="12.75">
      <c r="A13" s="16"/>
      <c r="B13" s="30"/>
      <c r="C13" s="27"/>
      <c r="D13" s="31"/>
      <c r="E13" s="27"/>
      <c r="F13" s="32"/>
    </row>
    <row r="14" spans="1:6" ht="12.75">
      <c r="A14" s="16"/>
      <c r="B14" s="240" t="s">
        <v>15</v>
      </c>
      <c r="C14" s="235"/>
      <c r="D14" s="239" t="s">
        <v>64</v>
      </c>
      <c r="E14" s="235"/>
      <c r="F14" s="17"/>
    </row>
    <row r="15" spans="1:6" ht="12.75">
      <c r="A15" s="16"/>
      <c r="B15" s="240" t="s">
        <v>176</v>
      </c>
      <c r="C15" s="235"/>
      <c r="D15" s="239" t="s">
        <v>175</v>
      </c>
      <c r="E15" s="235"/>
      <c r="F15" s="17"/>
    </row>
    <row r="16" spans="1:6" ht="12.75">
      <c r="A16" s="16"/>
      <c r="B16" s="33"/>
      <c r="C16" s="35"/>
      <c r="D16" s="34"/>
      <c r="E16" s="36"/>
      <c r="F16" s="17"/>
    </row>
    <row r="17" spans="1:6" ht="12.75">
      <c r="A17" s="16"/>
      <c r="B17" s="241" t="s">
        <v>16</v>
      </c>
      <c r="C17" s="38"/>
      <c r="D17" s="31"/>
      <c r="E17" s="39"/>
      <c r="F17" s="32"/>
    </row>
    <row r="18" spans="1:6" ht="12.75">
      <c r="A18" s="16"/>
      <c r="B18" s="240" t="s">
        <v>17</v>
      </c>
      <c r="C18" s="235"/>
      <c r="D18" s="34"/>
      <c r="E18" s="36"/>
      <c r="F18" s="17"/>
    </row>
    <row r="19" spans="1:6" ht="12.75">
      <c r="A19" s="16"/>
      <c r="B19" s="240" t="s">
        <v>18</v>
      </c>
      <c r="C19" s="235"/>
      <c r="D19" s="34"/>
      <c r="E19" s="36"/>
      <c r="F19" s="17"/>
    </row>
    <row r="20" spans="1:6" ht="12.75">
      <c r="A20" s="16"/>
      <c r="B20" s="240" t="s">
        <v>19</v>
      </c>
      <c r="C20" s="235"/>
      <c r="D20" s="34"/>
      <c r="E20" s="36"/>
      <c r="F20" s="17"/>
    </row>
    <row r="21" spans="1:6" ht="19.5" customHeight="1">
      <c r="A21" s="16"/>
      <c r="B21" s="33"/>
      <c r="C21" s="35"/>
      <c r="D21" s="34"/>
      <c r="E21" s="36"/>
      <c r="F21" s="17"/>
    </row>
    <row r="22" spans="1:6" ht="12.75">
      <c r="A22" s="16"/>
      <c r="B22" s="240" t="s">
        <v>20</v>
      </c>
      <c r="C22" s="35"/>
      <c r="D22" s="34"/>
      <c r="E22" s="36"/>
      <c r="F22" s="17"/>
    </row>
    <row r="23" spans="1:6" ht="12.75">
      <c r="A23" s="16"/>
      <c r="B23" s="240" t="s">
        <v>177</v>
      </c>
      <c r="C23" s="235"/>
      <c r="D23" s="239" t="s">
        <v>63</v>
      </c>
      <c r="E23" s="235"/>
      <c r="F23" s="17"/>
    </row>
    <row r="24" spans="1:6" ht="18.75" customHeight="1">
      <c r="A24" s="16"/>
      <c r="B24" s="33"/>
      <c r="C24" s="35"/>
      <c r="D24" s="34"/>
      <c r="E24" s="36"/>
      <c r="F24" s="17"/>
    </row>
    <row r="25" spans="1:6" ht="12.75">
      <c r="A25" s="16"/>
      <c r="B25" s="240" t="s">
        <v>21</v>
      </c>
      <c r="C25" s="35"/>
      <c r="D25" s="34"/>
      <c r="E25" s="36"/>
      <c r="F25" s="17"/>
    </row>
    <row r="26" spans="1:6" ht="12.75">
      <c r="A26" s="16"/>
      <c r="B26" s="240" t="s">
        <v>22</v>
      </c>
      <c r="C26" s="235"/>
      <c r="D26" s="239" t="s">
        <v>62</v>
      </c>
      <c r="E26" s="235"/>
      <c r="F26" s="17"/>
    </row>
    <row r="27" spans="1:6" ht="15.75" customHeight="1">
      <c r="A27" s="16"/>
      <c r="B27" s="33"/>
      <c r="C27" s="35"/>
      <c r="D27" s="34"/>
      <c r="E27" s="36"/>
      <c r="F27" s="17"/>
    </row>
    <row r="28" spans="1:6" ht="12.75">
      <c r="A28" s="16"/>
      <c r="B28" s="241" t="s">
        <v>23</v>
      </c>
      <c r="C28" s="38"/>
      <c r="D28" s="31"/>
      <c r="E28" s="39"/>
      <c r="F28" s="32"/>
    </row>
    <row r="29" spans="1:6" ht="12.75">
      <c r="A29" s="16"/>
      <c r="B29" s="37"/>
      <c r="C29" s="38"/>
      <c r="D29" s="31"/>
      <c r="E29" s="39"/>
      <c r="F29" s="32"/>
    </row>
    <row r="30" spans="1:6" ht="12.75">
      <c r="A30" s="16"/>
      <c r="B30" s="240" t="s">
        <v>24</v>
      </c>
      <c r="C30" s="235"/>
      <c r="D30" s="239" t="s">
        <v>59</v>
      </c>
      <c r="E30" s="235"/>
      <c r="F30" s="17"/>
    </row>
    <row r="31" spans="1:6" ht="12.75">
      <c r="A31" s="16"/>
      <c r="B31" s="240" t="s">
        <v>25</v>
      </c>
      <c r="C31" s="235"/>
      <c r="D31" s="239" t="s">
        <v>60</v>
      </c>
      <c r="E31" s="235"/>
      <c r="F31" s="17"/>
    </row>
    <row r="32" spans="1:6" ht="12.75">
      <c r="A32" s="16"/>
      <c r="B32" s="240" t="s">
        <v>181</v>
      </c>
      <c r="C32" s="235"/>
      <c r="D32" s="239" t="s">
        <v>178</v>
      </c>
      <c r="E32" s="235"/>
      <c r="F32" s="17"/>
    </row>
    <row r="33" spans="1:6" ht="12.75">
      <c r="A33" s="16"/>
      <c r="B33" s="240" t="s">
        <v>26</v>
      </c>
      <c r="C33" s="235"/>
      <c r="D33" s="239" t="s">
        <v>61</v>
      </c>
      <c r="E33" s="235"/>
      <c r="F33" s="17"/>
    </row>
    <row r="34" spans="1:6" ht="12.75">
      <c r="A34" s="16"/>
      <c r="B34" s="240"/>
      <c r="C34" s="35"/>
      <c r="D34" s="239" t="s">
        <v>179</v>
      </c>
      <c r="E34" s="235"/>
      <c r="F34" s="17"/>
    </row>
    <row r="35" spans="1:6" ht="12.75">
      <c r="A35" s="16"/>
      <c r="B35" s="240" t="s">
        <v>182</v>
      </c>
      <c r="C35" s="235"/>
      <c r="D35" s="239" t="s">
        <v>180</v>
      </c>
      <c r="E35" s="235"/>
      <c r="F35" s="17"/>
    </row>
    <row r="36" spans="1:6" ht="12.75">
      <c r="A36" s="16"/>
      <c r="B36" s="243"/>
      <c r="C36" s="40"/>
      <c r="D36" s="242"/>
      <c r="E36" s="40"/>
      <c r="F36" s="17"/>
    </row>
    <row r="37" spans="1:6" ht="12.75">
      <c r="A37" s="16"/>
      <c r="B37" s="243"/>
      <c r="C37" s="40"/>
      <c r="D37" s="242"/>
      <c r="E37" s="40"/>
      <c r="F37" s="17"/>
    </row>
    <row r="38" spans="1:6" ht="12" customHeight="1">
      <c r="A38" s="16"/>
      <c r="B38" s="33"/>
      <c r="C38" s="35"/>
      <c r="D38" s="34"/>
      <c r="E38" s="36"/>
      <c r="F38" s="17"/>
    </row>
    <row r="39" spans="1:6" ht="12.75">
      <c r="A39" s="16"/>
      <c r="B39" s="241" t="s">
        <v>27</v>
      </c>
      <c r="C39" s="38"/>
      <c r="D39" s="31"/>
      <c r="E39" s="39"/>
      <c r="F39" s="32"/>
    </row>
    <row r="40" spans="1:6" ht="12.75">
      <c r="A40" s="16"/>
      <c r="B40" s="37"/>
      <c r="C40" s="38"/>
      <c r="D40" s="31"/>
      <c r="E40" s="39"/>
      <c r="F40" s="32"/>
    </row>
    <row r="41" spans="1:6" ht="12.75">
      <c r="A41" s="16"/>
      <c r="B41" s="240" t="str">
        <f>" Au 1er Janvier "&amp;C7</f>
        <v> Au 1er Janvier 2019</v>
      </c>
      <c r="C41" s="35"/>
      <c r="D41" s="239" t="str">
        <f>"  Au 31 Décembre "&amp;C7</f>
        <v>  Au 31 Décembre 2019</v>
      </c>
      <c r="E41" s="36"/>
      <c r="F41" s="17"/>
    </row>
    <row r="42" spans="1:6" ht="12.75">
      <c r="A42" s="16"/>
      <c r="B42" s="240" t="s">
        <v>55</v>
      </c>
      <c r="C42" s="245"/>
      <c r="D42" s="239" t="s">
        <v>57</v>
      </c>
      <c r="E42" s="244">
        <f>ERB!B12</f>
        <v>0</v>
      </c>
      <c r="F42" s="17"/>
    </row>
    <row r="43" spans="1:6" ht="12.75">
      <c r="A43" s="16"/>
      <c r="B43" s="240" t="s">
        <v>56</v>
      </c>
      <c r="C43" s="235"/>
      <c r="D43" s="239" t="s">
        <v>58</v>
      </c>
      <c r="E43" s="244">
        <f>ERB!O12</f>
        <v>0</v>
      </c>
      <c r="F43" s="17"/>
    </row>
    <row r="44" spans="1:6" ht="12.75">
      <c r="A44" s="16"/>
      <c r="B44" s="240" t="s">
        <v>28</v>
      </c>
      <c r="C44" s="235"/>
      <c r="D44" s="239" t="s">
        <v>29</v>
      </c>
      <c r="E44" s="235"/>
      <c r="F44" s="17"/>
    </row>
    <row r="45" spans="1:6" ht="16.5" customHeight="1">
      <c r="A45" s="16"/>
      <c r="B45" s="33"/>
      <c r="C45" s="35"/>
      <c r="D45" s="34"/>
      <c r="E45" s="36"/>
      <c r="F45" s="17"/>
    </row>
    <row r="46" spans="1:6" ht="28.5" customHeight="1">
      <c r="A46" s="13"/>
      <c r="B46" s="247" t="s">
        <v>30</v>
      </c>
      <c r="C46" s="41">
        <f>C14+C15+C18+C19+C20+C23+C26+C30+C31+C32+C33+C35+C43+C44+C42</f>
        <v>0</v>
      </c>
      <c r="D46" s="246" t="s">
        <v>31</v>
      </c>
      <c r="E46" s="41">
        <f>E14+E15+E23+E26+E30+E31+E32+E33+E34+E35+E43+E44+E42</f>
        <v>0</v>
      </c>
      <c r="F46" s="15"/>
    </row>
    <row r="47" spans="1:6" ht="5.25" customHeight="1">
      <c r="A47" s="18"/>
      <c r="B47" s="42"/>
      <c r="C47" s="19"/>
      <c r="D47" s="43"/>
      <c r="E47" s="19"/>
      <c r="F47" s="20"/>
    </row>
    <row r="48" spans="2:6" ht="12.75">
      <c r="B48" s="44"/>
      <c r="D48" s="248" t="s">
        <v>32</v>
      </c>
      <c r="E48" s="45">
        <f>C46-E46</f>
        <v>0</v>
      </c>
      <c r="F48" s="46"/>
    </row>
    <row r="49" spans="2:4" ht="14.25" customHeight="1">
      <c r="B49" s="44"/>
      <c r="D49" s="33"/>
    </row>
    <row r="50" spans="2:6" ht="12.75">
      <c r="B50" s="249" t="s">
        <v>33</v>
      </c>
      <c r="C50" s="232"/>
      <c r="D50" s="250"/>
      <c r="E50" s="232"/>
      <c r="F50" s="7"/>
    </row>
    <row r="51" spans="2:6" ht="12.75">
      <c r="B51" s="249" t="s">
        <v>183</v>
      </c>
      <c r="C51" s="232"/>
      <c r="D51" s="250"/>
      <c r="E51" s="232"/>
      <c r="F51" s="7"/>
    </row>
    <row r="52" spans="2:4" ht="7.5" customHeight="1">
      <c r="B52" s="44"/>
      <c r="D52" s="33"/>
    </row>
    <row r="53" spans="2:4" ht="12.75">
      <c r="B53" s="44"/>
      <c r="C53" s="191" t="s">
        <v>34</v>
      </c>
      <c r="D53" s="243"/>
    </row>
    <row r="54" spans="2:4" ht="12.75">
      <c r="B54" s="44"/>
      <c r="C54" s="191" t="s">
        <v>35</v>
      </c>
      <c r="D54" s="251">
        <f ca="1">TODAY()</f>
        <v>43901</v>
      </c>
    </row>
    <row r="55" spans="2:4" ht="3.75" customHeight="1">
      <c r="B55" s="44"/>
      <c r="D55" s="33"/>
    </row>
    <row r="56" spans="2:4" ht="10.5" customHeight="1">
      <c r="B56" s="252" t="s">
        <v>36</v>
      </c>
      <c r="D56" s="33"/>
    </row>
    <row r="57" spans="2:4" ht="12.75" hidden="1">
      <c r="B57" s="47"/>
      <c r="D57" s="44"/>
    </row>
    <row r="58" spans="2:4" ht="12.75" hidden="1">
      <c r="B58" s="47"/>
      <c r="D58" s="44"/>
    </row>
    <row r="59" spans="2:4" ht="12.75" hidden="1">
      <c r="B59" s="47"/>
      <c r="D59" s="44"/>
    </row>
    <row r="60" spans="2:4" ht="12.75" hidden="1">
      <c r="B60" s="47"/>
      <c r="D60" s="44"/>
    </row>
    <row r="61" spans="2:4" ht="12.75" hidden="1">
      <c r="B61" s="47"/>
      <c r="D61" s="44"/>
    </row>
    <row r="62" spans="2:4" ht="12.75" hidden="1">
      <c r="B62" s="47"/>
      <c r="D62" s="44"/>
    </row>
    <row r="63" spans="2:4" ht="12.75" hidden="1">
      <c r="B63" s="47"/>
      <c r="D63" s="44"/>
    </row>
    <row r="64" spans="2:4" ht="12.75" hidden="1">
      <c r="B64" s="47"/>
      <c r="D64" s="44"/>
    </row>
    <row r="65" spans="2:4" ht="12.75" hidden="1">
      <c r="B65" s="47"/>
      <c r="D65" s="44"/>
    </row>
    <row r="66" spans="2:4" ht="12.75" hidden="1">
      <c r="B66" s="47"/>
      <c r="D66" s="44"/>
    </row>
    <row r="67" spans="2:4" ht="12.75" hidden="1">
      <c r="B67" s="47"/>
      <c r="D67" s="44"/>
    </row>
    <row r="68" spans="2:4" ht="12.75" hidden="1">
      <c r="B68" s="47"/>
      <c r="D68" s="44"/>
    </row>
    <row r="69" spans="2:4" ht="12.75" hidden="1">
      <c r="B69" s="47"/>
      <c r="D69" s="44"/>
    </row>
    <row r="70" spans="2:4" ht="12.75" hidden="1">
      <c r="B70" s="47"/>
      <c r="D70" s="44"/>
    </row>
    <row r="71" spans="2:4" ht="12.75" hidden="1">
      <c r="B71" s="47"/>
      <c r="D71" s="44"/>
    </row>
    <row r="72" spans="2:4" ht="12.75" hidden="1">
      <c r="B72" s="47"/>
      <c r="D72" s="44"/>
    </row>
    <row r="73" ht="12.75" hidden="1">
      <c r="B73" s="47"/>
    </row>
    <row r="74" ht="12.75" hidden="1">
      <c r="B74" s="47"/>
    </row>
    <row r="75" ht="12.75" hidden="1">
      <c r="B75" s="47"/>
    </row>
    <row r="76" ht="12.75" hidden="1">
      <c r="B76" s="47"/>
    </row>
    <row r="77" ht="12.75" hidden="1">
      <c r="B77" s="47"/>
    </row>
    <row r="78" ht="12.75" hidden="1">
      <c r="B78" s="47"/>
    </row>
    <row r="79" ht="20.25" customHeight="1" hidden="1">
      <c r="B79" s="47"/>
    </row>
    <row r="80" ht="18.75" customHeight="1" hidden="1">
      <c r="B80" s="47"/>
    </row>
    <row r="81" ht="12.75" hidden="1"/>
    <row r="82" ht="12.75" hidden="1"/>
    <row r="83" ht="12.75"/>
  </sheetData>
  <sheetProtection password="CA82" sheet="1" selectLockedCells="1"/>
  <mergeCells count="2">
    <mergeCell ref="B3:E3"/>
    <mergeCell ref="B1:E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4"/>
  <headerFooter alignWithMargins="0">
    <oddFooter>&amp;R&amp;9 3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B1:Z60"/>
  <sheetViews>
    <sheetView showGridLines="0" zoomScalePageLayoutView="0" workbookViewId="0" topLeftCell="A1">
      <selection activeCell="B18" sqref="B18:C18"/>
    </sheetView>
  </sheetViews>
  <sheetFormatPr defaultColWidth="6.00390625" defaultRowHeight="12.75" zeroHeight="1"/>
  <cols>
    <col min="1" max="1" width="2.57421875" style="2" customWidth="1"/>
    <col min="2" max="2" width="9.421875" style="2" customWidth="1"/>
    <col min="3" max="3" width="7.140625" style="2" customWidth="1"/>
    <col min="4" max="4" width="3.57421875" style="2" customWidth="1"/>
    <col min="5" max="5" width="11.421875" style="2" customWidth="1"/>
    <col min="6" max="6" width="7.00390625" style="2" customWidth="1"/>
    <col min="7" max="7" width="3.7109375" style="2" customWidth="1"/>
    <col min="8" max="8" width="11.421875" style="2" customWidth="1"/>
    <col min="9" max="9" width="7.00390625" style="2" customWidth="1"/>
    <col min="10" max="10" width="4.421875" style="2" customWidth="1"/>
    <col min="11" max="11" width="11.421875" style="2" customWidth="1"/>
    <col min="12" max="12" width="5.7109375" style="2" customWidth="1"/>
    <col min="13" max="13" width="1.7109375" style="2" customWidth="1"/>
    <col min="14" max="14" width="2.57421875" style="2" customWidth="1"/>
    <col min="15" max="15" width="9.421875" style="2" customWidth="1"/>
    <col min="16" max="16" width="7.140625" style="2" customWidth="1"/>
    <col min="17" max="17" width="3.57421875" style="2" customWidth="1"/>
    <col min="18" max="18" width="11.421875" style="2" customWidth="1"/>
    <col min="19" max="19" width="7.00390625" style="2" customWidth="1"/>
    <col min="20" max="20" width="3.7109375" style="2" customWidth="1"/>
    <col min="21" max="21" width="11.421875" style="2" customWidth="1"/>
    <col min="22" max="22" width="7.00390625" style="2" customWidth="1"/>
    <col min="23" max="23" width="4.421875" style="2" customWidth="1"/>
    <col min="24" max="24" width="11.421875" style="2" customWidth="1"/>
    <col min="25" max="25" width="5.7109375" style="2" customWidth="1"/>
    <col min="26" max="26" width="1.7109375" style="2" customWidth="1"/>
    <col min="27" max="255" width="11.421875" style="2" customWidth="1"/>
    <col min="256" max="16384" width="6.00390625" style="2" customWidth="1"/>
  </cols>
  <sheetData>
    <row r="1" spans="2:25" ht="24" customHeight="1">
      <c r="B1" s="414" t="s">
        <v>86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</row>
    <row r="2" spans="2:25" ht="26.25" customHeight="1">
      <c r="B2" s="418" t="s">
        <v>87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O2" s="418" t="s">
        <v>87</v>
      </c>
      <c r="P2" s="418"/>
      <c r="Q2" s="418"/>
      <c r="R2" s="418"/>
      <c r="S2" s="418"/>
      <c r="T2" s="418"/>
      <c r="U2" s="418"/>
      <c r="V2" s="418"/>
      <c r="W2" s="418"/>
      <c r="X2" s="418"/>
      <c r="Y2" s="418"/>
    </row>
    <row r="3" spans="2:25" ht="27.75" customHeight="1">
      <c r="B3" s="253" t="s">
        <v>88</v>
      </c>
      <c r="C3" s="49"/>
      <c r="D3" s="49"/>
      <c r="E3" s="253"/>
      <c r="F3" s="49"/>
      <c r="G3" s="49"/>
      <c r="H3" s="49"/>
      <c r="I3" s="49"/>
      <c r="J3" s="49"/>
      <c r="K3" s="49"/>
      <c r="L3" s="49"/>
      <c r="O3" s="253" t="s">
        <v>88</v>
      </c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2:25" ht="12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2:25" ht="15.75" customHeight="1">
      <c r="B5" s="384" t="str">
        <f>"MOIS DE DÉCEMBRE "&amp;'Balance de trésorerie'!C7</f>
        <v>MOIS DE DÉCEMBRE 2019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O5" s="384" t="str">
        <f>"MOIS DE DÉCEMBRE "&amp;'Balance de trésorerie'!C7</f>
        <v>MOIS DE DÉCEMBRE 2019</v>
      </c>
      <c r="P5" s="384"/>
      <c r="Q5" s="384"/>
      <c r="R5" s="384"/>
      <c r="S5" s="384"/>
      <c r="T5" s="384"/>
      <c r="U5" s="384"/>
      <c r="V5" s="384"/>
      <c r="W5" s="384"/>
      <c r="X5" s="384"/>
      <c r="Y5" s="384"/>
    </row>
    <row r="6" spans="2:25" ht="18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2:25" ht="17.25" customHeight="1">
      <c r="B7" s="417" t="s">
        <v>184</v>
      </c>
      <c r="C7" s="405"/>
      <c r="D7" s="405"/>
      <c r="E7" s="405"/>
      <c r="F7" s="406"/>
      <c r="G7" s="406"/>
      <c r="H7" s="406"/>
      <c r="I7" s="406"/>
      <c r="J7" s="406"/>
      <c r="K7" s="406"/>
      <c r="L7" s="406"/>
      <c r="O7" s="404" t="s">
        <v>185</v>
      </c>
      <c r="P7" s="405"/>
      <c r="Q7" s="405"/>
      <c r="R7" s="405"/>
      <c r="S7" s="406"/>
      <c r="T7" s="406"/>
      <c r="U7" s="406"/>
      <c r="V7" s="406"/>
      <c r="W7" s="406"/>
      <c r="X7" s="406"/>
      <c r="Y7" s="406"/>
    </row>
    <row r="8" ht="36.75" customHeight="1"/>
    <row r="9" spans="2:26" ht="12.75">
      <c r="B9" s="407" t="s">
        <v>65</v>
      </c>
      <c r="C9" s="407"/>
      <c r="D9" s="254"/>
      <c r="E9" s="407" t="s">
        <v>66</v>
      </c>
      <c r="F9" s="407"/>
      <c r="G9" s="254"/>
      <c r="H9" s="407" t="s">
        <v>67</v>
      </c>
      <c r="I9" s="407"/>
      <c r="J9" s="254"/>
      <c r="K9" s="407" t="s">
        <v>68</v>
      </c>
      <c r="L9" s="407"/>
      <c r="M9" s="230"/>
      <c r="N9" s="230"/>
      <c r="O9" s="407" t="s">
        <v>65</v>
      </c>
      <c r="P9" s="407"/>
      <c r="Q9" s="254"/>
      <c r="R9" s="407" t="s">
        <v>66</v>
      </c>
      <c r="S9" s="407"/>
      <c r="T9" s="254"/>
      <c r="U9" s="407" t="s">
        <v>67</v>
      </c>
      <c r="V9" s="407"/>
      <c r="W9" s="254"/>
      <c r="X9" s="407" t="s">
        <v>68</v>
      </c>
      <c r="Y9" s="407"/>
      <c r="Z9" s="230"/>
    </row>
    <row r="10" spans="2:26" ht="12.75">
      <c r="B10" s="407" t="str">
        <f>"au 31/12/"&amp;'Balance de trésorerie'!C7&amp;" (1)"</f>
        <v>au 31/12/2019 (1)</v>
      </c>
      <c r="C10" s="407"/>
      <c r="D10" s="255"/>
      <c r="E10" s="407" t="s">
        <v>69</v>
      </c>
      <c r="F10" s="407"/>
      <c r="G10" s="254"/>
      <c r="H10" s="407" t="s">
        <v>70</v>
      </c>
      <c r="I10" s="407"/>
      <c r="J10" s="254"/>
      <c r="K10" s="407" t="str">
        <f>"au 31/12/"&amp;'Balance de trésorerie'!C7&amp;" (2)"</f>
        <v>au 31/12/2019 (2)</v>
      </c>
      <c r="L10" s="407"/>
      <c r="M10" s="230"/>
      <c r="N10" s="230"/>
      <c r="O10" s="407" t="str">
        <f>"au 31/12/"&amp;'Balance de trésorerie'!C7&amp;" (1)"</f>
        <v>au 31/12/2019 (1)</v>
      </c>
      <c r="P10" s="407"/>
      <c r="Q10" s="255"/>
      <c r="R10" s="407" t="s">
        <v>69</v>
      </c>
      <c r="S10" s="407"/>
      <c r="T10" s="254"/>
      <c r="U10" s="407" t="s">
        <v>70</v>
      </c>
      <c r="V10" s="407"/>
      <c r="W10" s="254"/>
      <c r="X10" s="407" t="str">
        <f>"au 31/12/"&amp;'Balance de trésorerie'!C7&amp;" (2)"</f>
        <v>au 31/12/2019 (2)</v>
      </c>
      <c r="Y10" s="407"/>
      <c r="Z10" s="230"/>
    </row>
    <row r="11" ht="7.5" customHeight="1"/>
    <row r="12" spans="2:25" ht="12.75">
      <c r="B12" s="408"/>
      <c r="C12" s="409"/>
      <c r="D12" s="12"/>
      <c r="E12" s="398">
        <f>D32</f>
        <v>0</v>
      </c>
      <c r="F12" s="399"/>
      <c r="G12" s="12"/>
      <c r="H12" s="398">
        <f>J32</f>
        <v>0</v>
      </c>
      <c r="I12" s="399"/>
      <c r="K12" s="398">
        <f>B12-E12+H12</f>
        <v>0</v>
      </c>
      <c r="L12" s="399"/>
      <c r="O12" s="408"/>
      <c r="P12" s="409"/>
      <c r="Q12" s="12"/>
      <c r="R12" s="398">
        <f>Q32</f>
        <v>0</v>
      </c>
      <c r="S12" s="399"/>
      <c r="T12" s="12"/>
      <c r="U12" s="398">
        <f>W32</f>
        <v>0</v>
      </c>
      <c r="V12" s="399"/>
      <c r="X12" s="398">
        <f>O12-R12+U12</f>
        <v>0</v>
      </c>
      <c r="Y12" s="399"/>
    </row>
    <row r="13" spans="2:25" ht="18">
      <c r="B13" s="410"/>
      <c r="C13" s="411"/>
      <c r="D13" s="257" t="s">
        <v>71</v>
      </c>
      <c r="E13" s="400"/>
      <c r="F13" s="401"/>
      <c r="G13" s="257" t="s">
        <v>72</v>
      </c>
      <c r="H13" s="400"/>
      <c r="I13" s="401"/>
      <c r="J13" s="256" t="s">
        <v>73</v>
      </c>
      <c r="K13" s="400"/>
      <c r="L13" s="401"/>
      <c r="O13" s="410"/>
      <c r="P13" s="411"/>
      <c r="Q13" s="257" t="s">
        <v>71</v>
      </c>
      <c r="R13" s="400"/>
      <c r="S13" s="401"/>
      <c r="T13" s="257" t="s">
        <v>72</v>
      </c>
      <c r="U13" s="400"/>
      <c r="V13" s="401"/>
      <c r="W13" s="256" t="s">
        <v>73</v>
      </c>
      <c r="X13" s="400"/>
      <c r="Y13" s="401"/>
    </row>
    <row r="14" spans="2:25" ht="12.75">
      <c r="B14" s="412"/>
      <c r="C14" s="413"/>
      <c r="D14" s="12"/>
      <c r="E14" s="402"/>
      <c r="F14" s="403"/>
      <c r="H14" s="402"/>
      <c r="I14" s="403"/>
      <c r="K14" s="402"/>
      <c r="L14" s="403"/>
      <c r="O14" s="412"/>
      <c r="P14" s="413"/>
      <c r="Q14" s="12"/>
      <c r="R14" s="402"/>
      <c r="S14" s="403"/>
      <c r="U14" s="402"/>
      <c r="V14" s="403"/>
      <c r="X14" s="402"/>
      <c r="Y14" s="403"/>
    </row>
    <row r="15" spans="2:17" ht="12.75">
      <c r="B15" s="12"/>
      <c r="C15" s="12"/>
      <c r="D15" s="12"/>
      <c r="O15" s="12"/>
      <c r="P15" s="12"/>
      <c r="Q15" s="12"/>
    </row>
    <row r="16" ht="12.75"/>
    <row r="17" spans="2:24" ht="18" customHeight="1">
      <c r="B17" s="395" t="s">
        <v>89</v>
      </c>
      <c r="C17" s="396"/>
      <c r="D17" s="397"/>
      <c r="E17" s="397"/>
      <c r="F17" s="51"/>
      <c r="G17" s="51"/>
      <c r="H17" s="395" t="s">
        <v>89</v>
      </c>
      <c r="I17" s="396"/>
      <c r="J17" s="397"/>
      <c r="K17" s="397"/>
      <c r="O17" s="395" t="s">
        <v>89</v>
      </c>
      <c r="P17" s="396"/>
      <c r="Q17" s="397"/>
      <c r="R17" s="397"/>
      <c r="S17" s="51"/>
      <c r="T17" s="51"/>
      <c r="U17" s="395" t="s">
        <v>89</v>
      </c>
      <c r="V17" s="396"/>
      <c r="W17" s="397"/>
      <c r="X17" s="397"/>
    </row>
    <row r="18" spans="2:24" ht="18.75" customHeight="1">
      <c r="B18" s="386"/>
      <c r="C18" s="387"/>
      <c r="D18" s="388"/>
      <c r="E18" s="388"/>
      <c r="F18" s="51"/>
      <c r="G18" s="51"/>
      <c r="H18" s="389"/>
      <c r="I18" s="389"/>
      <c r="J18" s="388"/>
      <c r="K18" s="388"/>
      <c r="O18" s="386"/>
      <c r="P18" s="387"/>
      <c r="Q18" s="388"/>
      <c r="R18" s="388"/>
      <c r="S18" s="51"/>
      <c r="T18" s="51"/>
      <c r="U18" s="389"/>
      <c r="V18" s="389"/>
      <c r="W18" s="388"/>
      <c r="X18" s="388"/>
    </row>
    <row r="19" spans="2:24" ht="18.75" customHeight="1">
      <c r="B19" s="386"/>
      <c r="C19" s="387"/>
      <c r="D19" s="388"/>
      <c r="E19" s="388"/>
      <c r="F19" s="51"/>
      <c r="G19" s="51"/>
      <c r="H19" s="389"/>
      <c r="I19" s="389"/>
      <c r="J19" s="388"/>
      <c r="K19" s="388"/>
      <c r="O19" s="386"/>
      <c r="P19" s="387"/>
      <c r="Q19" s="388"/>
      <c r="R19" s="388"/>
      <c r="S19" s="51"/>
      <c r="T19" s="51"/>
      <c r="U19" s="389"/>
      <c r="V19" s="389"/>
      <c r="W19" s="388"/>
      <c r="X19" s="388"/>
    </row>
    <row r="20" spans="2:24" ht="18.75" customHeight="1">
      <c r="B20" s="386"/>
      <c r="C20" s="387"/>
      <c r="D20" s="388"/>
      <c r="E20" s="388"/>
      <c r="F20" s="51"/>
      <c r="G20" s="51"/>
      <c r="H20" s="389"/>
      <c r="I20" s="389"/>
      <c r="J20" s="388"/>
      <c r="K20" s="388"/>
      <c r="O20" s="386"/>
      <c r="P20" s="387"/>
      <c r="Q20" s="388"/>
      <c r="R20" s="388"/>
      <c r="S20" s="51"/>
      <c r="T20" s="51"/>
      <c r="U20" s="389"/>
      <c r="V20" s="389"/>
      <c r="W20" s="388"/>
      <c r="X20" s="388"/>
    </row>
    <row r="21" spans="2:24" ht="18.75" customHeight="1">
      <c r="B21" s="386"/>
      <c r="C21" s="387"/>
      <c r="D21" s="388"/>
      <c r="E21" s="388"/>
      <c r="F21" s="51"/>
      <c r="G21" s="51"/>
      <c r="H21" s="389"/>
      <c r="I21" s="389"/>
      <c r="J21" s="388"/>
      <c r="K21" s="388"/>
      <c r="O21" s="386"/>
      <c r="P21" s="387"/>
      <c r="Q21" s="388"/>
      <c r="R21" s="388"/>
      <c r="S21" s="51"/>
      <c r="T21" s="51"/>
      <c r="U21" s="389"/>
      <c r="V21" s="389"/>
      <c r="W21" s="388"/>
      <c r="X21" s="388"/>
    </row>
    <row r="22" spans="2:24" ht="18.75" customHeight="1">
      <c r="B22" s="386"/>
      <c r="C22" s="387"/>
      <c r="D22" s="388"/>
      <c r="E22" s="388"/>
      <c r="F22" s="51"/>
      <c r="G22" s="51"/>
      <c r="H22" s="389"/>
      <c r="I22" s="389"/>
      <c r="J22" s="388"/>
      <c r="K22" s="388"/>
      <c r="O22" s="386"/>
      <c r="P22" s="387"/>
      <c r="Q22" s="388"/>
      <c r="R22" s="388"/>
      <c r="S22" s="51"/>
      <c r="T22" s="51"/>
      <c r="U22" s="389"/>
      <c r="V22" s="389"/>
      <c r="W22" s="388"/>
      <c r="X22" s="388"/>
    </row>
    <row r="23" spans="2:24" ht="18.75" customHeight="1">
      <c r="B23" s="386"/>
      <c r="C23" s="387"/>
      <c r="D23" s="388"/>
      <c r="E23" s="388"/>
      <c r="F23" s="51"/>
      <c r="G23" s="51"/>
      <c r="H23" s="389"/>
      <c r="I23" s="389"/>
      <c r="J23" s="388"/>
      <c r="K23" s="388"/>
      <c r="O23" s="386"/>
      <c r="P23" s="387"/>
      <c r="Q23" s="388"/>
      <c r="R23" s="388"/>
      <c r="S23" s="51"/>
      <c r="T23" s="51"/>
      <c r="U23" s="389"/>
      <c r="V23" s="389"/>
      <c r="W23" s="388"/>
      <c r="X23" s="388"/>
    </row>
    <row r="24" spans="2:24" ht="18.75" customHeight="1">
      <c r="B24" s="386"/>
      <c r="C24" s="387"/>
      <c r="D24" s="388"/>
      <c r="E24" s="388"/>
      <c r="F24" s="51"/>
      <c r="G24" s="51"/>
      <c r="H24" s="389"/>
      <c r="I24" s="389"/>
      <c r="J24" s="388"/>
      <c r="K24" s="388"/>
      <c r="O24" s="386"/>
      <c r="P24" s="387"/>
      <c r="Q24" s="388"/>
      <c r="R24" s="388"/>
      <c r="S24" s="51"/>
      <c r="T24" s="51"/>
      <c r="U24" s="389"/>
      <c r="V24" s="389"/>
      <c r="W24" s="388"/>
      <c r="X24" s="388"/>
    </row>
    <row r="25" spans="2:24" ht="18.75" customHeight="1">
      <c r="B25" s="386"/>
      <c r="C25" s="387"/>
      <c r="D25" s="388"/>
      <c r="E25" s="388"/>
      <c r="F25" s="51"/>
      <c r="G25" s="51"/>
      <c r="H25" s="389"/>
      <c r="I25" s="389"/>
      <c r="J25" s="388"/>
      <c r="K25" s="388"/>
      <c r="O25" s="386"/>
      <c r="P25" s="387"/>
      <c r="Q25" s="388"/>
      <c r="R25" s="388"/>
      <c r="S25" s="51"/>
      <c r="T25" s="51"/>
      <c r="U25" s="389"/>
      <c r="V25" s="389"/>
      <c r="W25" s="388"/>
      <c r="X25" s="388"/>
    </row>
    <row r="26" spans="2:24" ht="18.75" customHeight="1">
      <c r="B26" s="386"/>
      <c r="C26" s="387"/>
      <c r="D26" s="388"/>
      <c r="E26" s="388"/>
      <c r="F26" s="51"/>
      <c r="G26" s="51"/>
      <c r="H26" s="389"/>
      <c r="I26" s="389"/>
      <c r="J26" s="388"/>
      <c r="K26" s="388"/>
      <c r="O26" s="386"/>
      <c r="P26" s="387"/>
      <c r="Q26" s="388"/>
      <c r="R26" s="388"/>
      <c r="S26" s="51"/>
      <c r="T26" s="51"/>
      <c r="U26" s="389"/>
      <c r="V26" s="389"/>
      <c r="W26" s="388"/>
      <c r="X26" s="388"/>
    </row>
    <row r="27" spans="2:24" ht="18.75" customHeight="1">
      <c r="B27" s="386"/>
      <c r="C27" s="387"/>
      <c r="D27" s="388"/>
      <c r="E27" s="388"/>
      <c r="F27" s="51"/>
      <c r="G27" s="51"/>
      <c r="H27" s="389"/>
      <c r="I27" s="389"/>
      <c r="J27" s="388"/>
      <c r="K27" s="388"/>
      <c r="O27" s="386"/>
      <c r="P27" s="387"/>
      <c r="Q27" s="388"/>
      <c r="R27" s="388"/>
      <c r="S27" s="51"/>
      <c r="T27" s="51"/>
      <c r="U27" s="389"/>
      <c r="V27" s="389"/>
      <c r="W27" s="388"/>
      <c r="X27" s="388"/>
    </row>
    <row r="28" spans="2:24" ht="18.75" customHeight="1">
      <c r="B28" s="386"/>
      <c r="C28" s="387"/>
      <c r="D28" s="388"/>
      <c r="E28" s="388"/>
      <c r="F28" s="51"/>
      <c r="G28" s="51"/>
      <c r="H28" s="389"/>
      <c r="I28" s="389"/>
      <c r="J28" s="388"/>
      <c r="K28" s="388"/>
      <c r="O28" s="386"/>
      <c r="P28" s="387"/>
      <c r="Q28" s="388"/>
      <c r="R28" s="388"/>
      <c r="S28" s="51"/>
      <c r="T28" s="51"/>
      <c r="U28" s="389"/>
      <c r="V28" s="389"/>
      <c r="W28" s="388"/>
      <c r="X28" s="388"/>
    </row>
    <row r="29" spans="2:24" ht="18.75" customHeight="1">
      <c r="B29" s="386"/>
      <c r="C29" s="387"/>
      <c r="D29" s="388"/>
      <c r="E29" s="388"/>
      <c r="F29" s="51"/>
      <c r="G29" s="51"/>
      <c r="H29" s="389"/>
      <c r="I29" s="389"/>
      <c r="J29" s="388"/>
      <c r="K29" s="388"/>
      <c r="O29" s="386"/>
      <c r="P29" s="387"/>
      <c r="Q29" s="388"/>
      <c r="R29" s="388"/>
      <c r="S29" s="51"/>
      <c r="T29" s="51"/>
      <c r="U29" s="389"/>
      <c r="V29" s="389"/>
      <c r="W29" s="388"/>
      <c r="X29" s="388"/>
    </row>
    <row r="30" spans="2:24" ht="18.75" customHeight="1">
      <c r="B30" s="386"/>
      <c r="C30" s="387"/>
      <c r="D30" s="388"/>
      <c r="E30" s="388"/>
      <c r="F30" s="51"/>
      <c r="G30" s="51"/>
      <c r="H30" s="389"/>
      <c r="I30" s="389"/>
      <c r="J30" s="388"/>
      <c r="K30" s="388"/>
      <c r="O30" s="386"/>
      <c r="P30" s="387"/>
      <c r="Q30" s="388"/>
      <c r="R30" s="388"/>
      <c r="S30" s="51"/>
      <c r="T30" s="51"/>
      <c r="U30" s="389"/>
      <c r="V30" s="389"/>
      <c r="W30" s="388"/>
      <c r="X30" s="388"/>
    </row>
    <row r="31" spans="2:24" ht="18.75" customHeight="1">
      <c r="B31" s="386"/>
      <c r="C31" s="387"/>
      <c r="D31" s="388"/>
      <c r="E31" s="388"/>
      <c r="F31" s="51"/>
      <c r="G31" s="51"/>
      <c r="H31" s="389"/>
      <c r="I31" s="389"/>
      <c r="J31" s="388"/>
      <c r="K31" s="388"/>
      <c r="O31" s="386"/>
      <c r="P31" s="387"/>
      <c r="Q31" s="388"/>
      <c r="R31" s="388"/>
      <c r="S31" s="51"/>
      <c r="T31" s="51"/>
      <c r="U31" s="389"/>
      <c r="V31" s="389"/>
      <c r="W31" s="388"/>
      <c r="X31" s="388"/>
    </row>
    <row r="32" spans="2:24" ht="18.75" customHeight="1">
      <c r="B32" s="390" t="s">
        <v>74</v>
      </c>
      <c r="C32" s="391"/>
      <c r="D32" s="392">
        <f>SUM(D18:E31)</f>
        <v>0</v>
      </c>
      <c r="E32" s="392"/>
      <c r="F32" s="258"/>
      <c r="G32" s="258"/>
      <c r="H32" s="393" t="s">
        <v>74</v>
      </c>
      <c r="I32" s="394"/>
      <c r="J32" s="392">
        <f>SUM(J18:K31)</f>
        <v>0</v>
      </c>
      <c r="K32" s="392"/>
      <c r="O32" s="390" t="s">
        <v>74</v>
      </c>
      <c r="P32" s="391"/>
      <c r="Q32" s="392">
        <f>SUM(Q18:R31)</f>
        <v>0</v>
      </c>
      <c r="R32" s="392"/>
      <c r="S32" s="51"/>
      <c r="T32" s="51"/>
      <c r="U32" s="393" t="s">
        <v>74</v>
      </c>
      <c r="V32" s="394"/>
      <c r="W32" s="392">
        <f>SUM(W18:X31)</f>
        <v>0</v>
      </c>
      <c r="X32" s="392"/>
    </row>
    <row r="33" spans="4:22" s="12" customFormat="1" ht="12.75">
      <c r="D33" s="52"/>
      <c r="H33" s="28"/>
      <c r="I33" s="52"/>
      <c r="Q33" s="52"/>
      <c r="U33" s="28"/>
      <c r="V33" s="52"/>
    </row>
    <row r="34" spans="4:22" s="12" customFormat="1" ht="12.75">
      <c r="D34" s="52"/>
      <c r="H34" s="28"/>
      <c r="I34" s="52"/>
      <c r="Q34" s="52"/>
      <c r="U34" s="28"/>
      <c r="V34" s="52"/>
    </row>
    <row r="35" spans="2:24" s="12" customFormat="1" ht="12.75">
      <c r="B35" s="259" t="str">
        <f>"(1) : Le solde comptable au 31/12/"&amp;'Balance de trésorerie'!C7&amp;" est celui calculé en comptabilité"</f>
        <v>(1) : Le solde comptable au 31/12/2019 est celui calculé en comptabilité</v>
      </c>
      <c r="C35" s="259"/>
      <c r="D35" s="260"/>
      <c r="E35" s="259"/>
      <c r="F35" s="259"/>
      <c r="G35" s="259"/>
      <c r="H35" s="261"/>
      <c r="I35" s="260"/>
      <c r="J35" s="259"/>
      <c r="K35" s="259"/>
      <c r="L35" s="259"/>
      <c r="M35" s="259"/>
      <c r="N35" s="259"/>
      <c r="O35" s="259" t="str">
        <f>"(1) : Le solde comptable au 31/12/"&amp;'Balance de trésorerie'!C7&amp;" est celui calculé en comptabilité"</f>
        <v>(1) : Le solde comptable au 31/12/2019 est celui calculé en comptabilité</v>
      </c>
      <c r="P35" s="259"/>
      <c r="Q35" s="260"/>
      <c r="R35" s="259"/>
      <c r="S35" s="259"/>
      <c r="T35" s="259"/>
      <c r="U35" s="261"/>
      <c r="V35" s="260"/>
      <c r="W35" s="259"/>
      <c r="X35" s="259"/>
    </row>
    <row r="36" spans="2:24" s="12" customFormat="1" ht="12.75">
      <c r="B36" s="259"/>
      <c r="C36" s="259"/>
      <c r="D36" s="260"/>
      <c r="E36" s="259"/>
      <c r="F36" s="259"/>
      <c r="G36" s="259"/>
      <c r="H36" s="261"/>
      <c r="I36" s="260"/>
      <c r="J36" s="259"/>
      <c r="K36" s="259"/>
      <c r="L36" s="259"/>
      <c r="M36" s="259"/>
      <c r="N36" s="259"/>
      <c r="O36" s="259"/>
      <c r="P36" s="259"/>
      <c r="Q36" s="260"/>
      <c r="R36" s="259"/>
      <c r="S36" s="259"/>
      <c r="T36" s="259"/>
      <c r="U36" s="261"/>
      <c r="V36" s="260"/>
      <c r="W36" s="259"/>
      <c r="X36" s="259"/>
    </row>
    <row r="37" spans="2:24" s="12" customFormat="1" ht="6" customHeight="1">
      <c r="B37" s="259"/>
      <c r="C37" s="259"/>
      <c r="D37" s="260"/>
      <c r="E37" s="259"/>
      <c r="F37" s="259"/>
      <c r="G37" s="259"/>
      <c r="H37" s="261"/>
      <c r="I37" s="260"/>
      <c r="J37" s="259"/>
      <c r="K37" s="259"/>
      <c r="L37" s="259"/>
      <c r="M37" s="259"/>
      <c r="N37" s="259"/>
      <c r="O37" s="259"/>
      <c r="P37" s="259"/>
      <c r="Q37" s="260"/>
      <c r="R37" s="259"/>
      <c r="S37" s="259"/>
      <c r="T37" s="259"/>
      <c r="U37" s="261"/>
      <c r="V37" s="260"/>
      <c r="W37" s="259"/>
      <c r="X37" s="259"/>
    </row>
    <row r="38" spans="2:24" s="12" customFormat="1" ht="12.75">
      <c r="B38" s="259" t="str">
        <f>"(2) : Le solde bancaire au 31/12/"&amp;'Balance de trésorerie'!C7&amp;" doit être identique au solde figurant sur votre relevé"</f>
        <v>(2) : Le solde bancaire au 31/12/2019 doit être identique au solde figurant sur votre relevé</v>
      </c>
      <c r="C38" s="259"/>
      <c r="D38" s="260"/>
      <c r="E38" s="259"/>
      <c r="F38" s="259"/>
      <c r="G38" s="259"/>
      <c r="H38" s="261"/>
      <c r="I38" s="260"/>
      <c r="J38" s="259"/>
      <c r="K38" s="259"/>
      <c r="L38" s="259"/>
      <c r="M38" s="259"/>
      <c r="N38" s="259"/>
      <c r="O38" s="259" t="str">
        <f>"(2) : Le solde bancaire au 31/12/"&amp;'Balance de trésorerie'!C7&amp;" doit être identique au solde figurant sur votre relevé"</f>
        <v>(2) : Le solde bancaire au 31/12/2019 doit être identique au solde figurant sur votre relevé</v>
      </c>
      <c r="P38" s="259"/>
      <c r="Q38" s="260"/>
      <c r="R38" s="259"/>
      <c r="S38" s="259"/>
      <c r="T38" s="259"/>
      <c r="U38" s="261"/>
      <c r="V38" s="260"/>
      <c r="W38" s="259"/>
      <c r="X38" s="259"/>
    </row>
    <row r="39" spans="2:22" s="12" customFormat="1" ht="12.75">
      <c r="B39" s="262" t="s">
        <v>186</v>
      </c>
      <c r="D39" s="52"/>
      <c r="H39" s="28"/>
      <c r="I39" s="52"/>
      <c r="O39" s="262" t="s">
        <v>187</v>
      </c>
      <c r="Q39" s="52"/>
      <c r="U39" s="28"/>
      <c r="V39" s="52"/>
    </row>
    <row r="40" spans="4:22" s="12" customFormat="1" ht="12.75">
      <c r="D40" s="52"/>
      <c r="H40" s="28"/>
      <c r="I40" s="52"/>
      <c r="Q40" s="52"/>
      <c r="U40" s="28"/>
      <c r="V40" s="52"/>
    </row>
    <row r="41" spans="4:22" s="12" customFormat="1" ht="12.75">
      <c r="D41" s="52"/>
      <c r="H41" s="28"/>
      <c r="I41" s="52"/>
      <c r="Q41" s="52"/>
      <c r="U41" s="28"/>
      <c r="V41" s="52"/>
    </row>
    <row r="42" spans="4:22" s="12" customFormat="1" ht="12.75">
      <c r="D42" s="52"/>
      <c r="H42" s="28"/>
      <c r="I42" s="52"/>
      <c r="Q42" s="52"/>
      <c r="U42" s="28"/>
      <c r="V42" s="52"/>
    </row>
    <row r="43" spans="4:22" s="12" customFormat="1" ht="12.75">
      <c r="D43" s="52"/>
      <c r="H43" s="28"/>
      <c r="I43" s="52"/>
      <c r="Q43" s="52"/>
      <c r="U43" s="28"/>
      <c r="V43" s="52"/>
    </row>
    <row r="44" spans="4:22" s="12" customFormat="1" ht="12.75" hidden="1">
      <c r="D44" s="52"/>
      <c r="H44" s="28"/>
      <c r="I44" s="52"/>
      <c r="Q44" s="52"/>
      <c r="U44" s="28"/>
      <c r="V44" s="52"/>
    </row>
    <row r="45" spans="4:22" s="12" customFormat="1" ht="12.75" hidden="1">
      <c r="D45" s="52"/>
      <c r="H45" s="28"/>
      <c r="I45" s="52"/>
      <c r="Q45" s="52"/>
      <c r="U45" s="28"/>
      <c r="V45" s="52"/>
    </row>
    <row r="46" spans="4:22" s="12" customFormat="1" ht="12.75" hidden="1">
      <c r="D46" s="52"/>
      <c r="H46" s="28"/>
      <c r="I46" s="52"/>
      <c r="Q46" s="52"/>
      <c r="U46" s="28"/>
      <c r="V46" s="52"/>
    </row>
    <row r="47" spans="4:22" s="12" customFormat="1" ht="12.75" hidden="1">
      <c r="D47" s="52"/>
      <c r="H47" s="28"/>
      <c r="I47" s="52"/>
      <c r="Q47" s="52"/>
      <c r="U47" s="28"/>
      <c r="V47" s="52"/>
    </row>
    <row r="48" spans="4:22" s="12" customFormat="1" ht="12.75" hidden="1">
      <c r="D48" s="52"/>
      <c r="H48" s="28"/>
      <c r="I48" s="52"/>
      <c r="Q48" s="52"/>
      <c r="U48" s="28"/>
      <c r="V48" s="52"/>
    </row>
    <row r="49" spans="4:22" s="12" customFormat="1" ht="12.75" hidden="1">
      <c r="D49" s="52"/>
      <c r="H49" s="28"/>
      <c r="I49" s="52"/>
      <c r="Q49" s="52"/>
      <c r="U49" s="28"/>
      <c r="V49" s="52"/>
    </row>
    <row r="50" spans="4:22" s="12" customFormat="1" ht="12.75" hidden="1">
      <c r="D50" s="52"/>
      <c r="H50" s="28"/>
      <c r="I50" s="52"/>
      <c r="Q50" s="52"/>
      <c r="U50" s="28"/>
      <c r="V50" s="52"/>
    </row>
    <row r="51" spans="4:22" s="12" customFormat="1" ht="12.75" hidden="1">
      <c r="D51" s="52"/>
      <c r="H51" s="28"/>
      <c r="I51" s="52"/>
      <c r="Q51" s="52"/>
      <c r="U51" s="28"/>
      <c r="V51" s="52"/>
    </row>
    <row r="52" spans="4:22" s="12" customFormat="1" ht="12.75" hidden="1">
      <c r="D52" s="52"/>
      <c r="H52" s="28"/>
      <c r="I52" s="52"/>
      <c r="Q52" s="52"/>
      <c r="U52" s="28"/>
      <c r="V52" s="52"/>
    </row>
    <row r="53" spans="4:22" s="12" customFormat="1" ht="12.75" hidden="1">
      <c r="D53" s="52"/>
      <c r="H53" s="28"/>
      <c r="I53" s="52"/>
      <c r="Q53" s="52"/>
      <c r="U53" s="28"/>
      <c r="V53" s="52"/>
    </row>
    <row r="54" spans="4:22" s="12" customFormat="1" ht="12.75" hidden="1">
      <c r="D54" s="52"/>
      <c r="H54" s="28"/>
      <c r="I54" s="52"/>
      <c r="Q54" s="52"/>
      <c r="U54" s="28"/>
      <c r="V54" s="52"/>
    </row>
    <row r="55" spans="4:22" s="12" customFormat="1" ht="12.75" hidden="1">
      <c r="D55" s="52"/>
      <c r="H55" s="28"/>
      <c r="I55" s="52"/>
      <c r="Q55" s="52"/>
      <c r="U55" s="28"/>
      <c r="V55" s="52"/>
    </row>
    <row r="56" spans="4:22" s="12" customFormat="1" ht="12.75" hidden="1">
      <c r="D56" s="52"/>
      <c r="H56" s="28"/>
      <c r="I56" s="52"/>
      <c r="Q56" s="52"/>
      <c r="U56" s="28"/>
      <c r="V56" s="52"/>
    </row>
    <row r="57" spans="4:22" s="12" customFormat="1" ht="12.75" hidden="1">
      <c r="D57" s="52"/>
      <c r="H57" s="28"/>
      <c r="I57" s="52"/>
      <c r="Q57" s="52"/>
      <c r="U57" s="28"/>
      <c r="V57" s="52"/>
    </row>
    <row r="58" spans="4:22" s="12" customFormat="1" ht="12.75" hidden="1">
      <c r="D58" s="52"/>
      <c r="H58" s="28"/>
      <c r="I58" s="52"/>
      <c r="Q58" s="52"/>
      <c r="U58" s="28"/>
      <c r="V58" s="52"/>
    </row>
    <row r="59" spans="4:22" s="12" customFormat="1" ht="12.75" hidden="1">
      <c r="D59" s="52"/>
      <c r="H59" s="28"/>
      <c r="I59" s="52"/>
      <c r="Q59" s="52"/>
      <c r="U59" s="28"/>
      <c r="V59" s="52"/>
    </row>
    <row r="60" spans="2:22" s="12" customFormat="1" ht="12.75" hidden="1">
      <c r="B60" s="27"/>
      <c r="C60" s="27"/>
      <c r="D60" s="53"/>
      <c r="H60" s="54"/>
      <c r="I60" s="53"/>
      <c r="O60" s="27"/>
      <c r="P60" s="27"/>
      <c r="Q60" s="53"/>
      <c r="U60" s="54"/>
      <c r="V60" s="53"/>
    </row>
    <row r="61" s="12" customFormat="1" ht="12.75" hidden="1"/>
    <row r="62" s="12" customFormat="1" ht="12.75" hidden="1"/>
    <row r="63" s="12" customFormat="1" ht="12.75" hidden="1"/>
    <row r="64" s="12" customFormat="1" ht="12.75" hidden="1"/>
    <row r="65" s="12" customFormat="1" ht="12.75" hidden="1"/>
    <row r="66" s="12" customFormat="1" ht="12.75" hidden="1"/>
    <row r="67" s="12" customFormat="1" ht="12.75" hidden="1"/>
    <row r="68" s="12" customFormat="1" ht="12.75" hidden="1"/>
    <row r="69" s="12" customFormat="1" ht="12.75" hidden="1"/>
    <row r="70" s="12" customFormat="1" ht="12.75" hidden="1"/>
    <row r="71" s="12" customFormat="1" ht="12.75" hidden="1"/>
    <row r="72" s="12" customFormat="1" ht="12.75" hidden="1"/>
    <row r="73" s="12" customFormat="1" ht="12.75" hidden="1"/>
    <row r="74" s="12" customFormat="1" ht="12.75" hidden="1"/>
    <row r="75" s="12" customFormat="1" ht="12.75" hidden="1"/>
    <row r="76" s="12" customFormat="1" ht="12.75" hidden="1"/>
    <row r="77" s="12" customFormat="1" ht="12.75" hidden="1"/>
    <row r="78" s="12" customFormat="1" ht="12.75" hidden="1"/>
    <row r="79" s="12" customFormat="1" ht="12.75" hidden="1"/>
    <row r="80" s="12" customFormat="1" ht="12.75" hidden="1"/>
    <row r="81" s="12" customFormat="1" ht="12.75" hidden="1"/>
    <row r="82" s="12" customFormat="1" ht="12.75" hidden="1"/>
    <row r="83" s="12" customFormat="1" ht="12.75" hidden="1"/>
    <row r="84" s="12" customFormat="1" ht="12.75" hidden="1"/>
    <row r="85" s="12" customFormat="1" ht="12.75" hidden="1"/>
    <row r="86" s="12" customFormat="1" ht="12.75" hidden="1"/>
    <row r="87" s="12" customFormat="1" ht="12.75" hidden="1"/>
    <row r="88" s="12" customFormat="1" ht="12.75" hidden="1"/>
    <row r="89" s="12" customFormat="1" ht="12.75" hidden="1"/>
    <row r="90" s="12" customFormat="1" ht="12.75" hidden="1"/>
    <row r="91" s="12" customFormat="1" ht="12.75" hidden="1"/>
    <row r="92" s="12" customFormat="1" ht="12.75" hidden="1"/>
    <row r="93" s="12" customFormat="1" ht="12.75" hidden="1"/>
    <row r="94" s="12" customFormat="1" ht="12.75" hidden="1"/>
    <row r="95" s="12" customFormat="1" ht="12.75" hidden="1"/>
    <row r="96" s="12" customFormat="1" ht="12.75" hidden="1"/>
    <row r="97" s="12" customFormat="1" ht="12.75" hidden="1"/>
    <row r="98" s="12" customFormat="1" ht="12.75" hidden="1"/>
    <row r="99" s="12" customFormat="1" ht="12.75" hidden="1"/>
    <row r="100" s="12" customFormat="1" ht="12.75" hidden="1"/>
    <row r="101" s="12" customFormat="1" ht="12.75" hidden="1"/>
    <row r="102" s="12" customFormat="1" ht="12.75" hidden="1"/>
    <row r="103" s="12" customFormat="1" ht="12.75" hidden="1"/>
    <row r="104" s="12" customFormat="1" ht="12.75" hidden="1"/>
    <row r="105" s="12" customFormat="1" ht="12.75" hidden="1"/>
    <row r="106" s="12" customFormat="1" ht="12.75" hidden="1"/>
    <row r="107" s="12" customFormat="1" ht="12.75" hidden="1"/>
    <row r="108" s="12" customFormat="1" ht="12.75" hidden="1"/>
    <row r="109" s="12" customFormat="1" ht="12.75" hidden="1"/>
    <row r="110" s="12" customFormat="1" ht="12.75" hidden="1"/>
    <row r="111" s="12" customFormat="1" ht="12.75" hidden="1"/>
    <row r="112" s="12" customFormat="1" ht="12.75" hidden="1"/>
    <row r="113" s="12" customFormat="1" ht="12.75" hidden="1"/>
    <row r="114" s="12" customFormat="1" ht="12.75" hidden="1"/>
    <row r="115" s="12" customFormat="1" ht="12.75" hidden="1"/>
    <row r="116" s="12" customFormat="1" ht="12.75" hidden="1"/>
    <row r="117" s="12" customFormat="1" ht="12.75" hidden="1"/>
    <row r="118" s="12" customFormat="1" ht="12.75" hidden="1"/>
    <row r="119" s="12" customFormat="1" ht="12.75" hidden="1"/>
    <row r="120" s="12" customFormat="1" ht="12.75" hidden="1"/>
    <row r="121" s="12" customFormat="1" ht="12.75" hidden="1"/>
    <row r="122" s="12" customFormat="1" ht="12.75" hidden="1"/>
    <row r="123" s="12" customFormat="1" ht="12.75" hidden="1"/>
    <row r="124" s="12" customFormat="1" ht="12.75" hidden="1"/>
    <row r="125" s="12" customFormat="1" ht="12.75" hidden="1"/>
    <row r="126" s="12" customFormat="1" ht="12.75" hidden="1"/>
    <row r="127" s="12" customFormat="1" ht="12.75" hidden="1"/>
    <row r="128" s="12" customFormat="1" ht="12.75" hidden="1"/>
    <row r="129" s="12" customFormat="1" ht="12.75" hidden="1"/>
    <row r="130" s="12" customFormat="1" ht="12.75" hidden="1"/>
    <row r="131" s="12" customFormat="1" ht="12.75" hidden="1"/>
    <row r="132" s="12" customFormat="1" ht="12.75" hidden="1"/>
    <row r="133" s="12" customFormat="1" ht="12.75" hidden="1"/>
    <row r="134" s="12" customFormat="1" ht="12.75" hidden="1"/>
    <row r="135" s="12" customFormat="1" ht="12.75" hidden="1"/>
    <row r="136" s="12" customFormat="1" ht="12.75" hidden="1"/>
    <row r="137" s="12" customFormat="1" ht="12.75" hidden="1"/>
    <row r="138" s="12" customFormat="1" ht="12.75" hidden="1"/>
    <row r="139" s="12" customFormat="1" ht="12.75" hidden="1"/>
    <row r="140" s="12" customFormat="1" ht="12.75" hidden="1"/>
    <row r="141" s="12" customFormat="1" ht="12.75" hidden="1"/>
    <row r="142" s="12" customFormat="1" ht="12.75" hidden="1"/>
    <row r="143" s="12" customFormat="1" ht="12.75" hidden="1"/>
    <row r="144" s="12" customFormat="1" ht="12.75" hidden="1"/>
    <row r="145" s="12" customFormat="1" ht="12.75" hidden="1"/>
    <row r="146" s="12" customFormat="1" ht="12.75" hidden="1"/>
    <row r="147" s="12" customFormat="1" ht="12.75" hidden="1"/>
    <row r="148" s="12" customFormat="1" ht="12.75" hidden="1"/>
    <row r="149" s="12" customFormat="1" ht="12.75" hidden="1"/>
    <row r="150" s="12" customFormat="1" ht="12.75" hidden="1"/>
    <row r="151" s="12" customFormat="1" ht="12.75" hidden="1"/>
    <row r="152" s="12" customFormat="1" ht="12.75" hidden="1"/>
    <row r="153" s="12" customFormat="1" ht="12.75" hidden="1"/>
    <row r="154" s="12" customFormat="1" ht="12.75" hidden="1"/>
    <row r="155" s="12" customFormat="1" ht="12.75" hidden="1"/>
    <row r="156" s="12" customFormat="1" ht="12.75" hidden="1"/>
    <row r="157" s="12" customFormat="1" ht="12.75" hidden="1"/>
    <row r="158" s="12" customFormat="1" ht="12.75" hidden="1"/>
    <row r="159" s="12" customFormat="1" ht="12.75" hidden="1"/>
    <row r="160" s="12" customFormat="1" ht="12.75" hidden="1"/>
    <row r="161" s="12" customFormat="1" ht="12.75" hidden="1"/>
    <row r="162" s="12" customFormat="1" ht="12.75" hidden="1"/>
    <row r="163" s="12" customFormat="1" ht="12.75" hidden="1"/>
    <row r="164" s="12" customFormat="1" ht="12.75" hidden="1"/>
    <row r="165" s="12" customFormat="1" ht="12.75" hidden="1"/>
    <row r="166" s="12" customFormat="1" ht="12.75" hidden="1"/>
    <row r="167" s="12" customFormat="1" ht="12.75" hidden="1"/>
    <row r="168" s="12" customFormat="1" ht="12.75" hidden="1"/>
    <row r="169" s="12" customFormat="1" ht="12.75" hidden="1"/>
    <row r="170" s="12" customFormat="1" ht="12.75" hidden="1"/>
    <row r="171" s="12" customFormat="1" ht="12.75" hidden="1"/>
    <row r="172" s="12" customFormat="1" ht="12.75" hidden="1"/>
    <row r="173" s="12" customFormat="1" ht="12.75" hidden="1"/>
    <row r="174" s="12" customFormat="1" ht="12.75" hidden="1"/>
    <row r="175" s="12" customFormat="1" ht="12.75" hidden="1"/>
    <row r="176" s="12" customFormat="1" ht="12.75" hidden="1"/>
    <row r="177" s="12" customFormat="1" ht="12.75" hidden="1"/>
    <row r="178" s="12" customFormat="1" ht="12.75" hidden="1"/>
    <row r="179" s="12" customFormat="1" ht="12.75" hidden="1"/>
    <row r="180" s="12" customFormat="1" ht="12.75" hidden="1"/>
    <row r="181" s="12" customFormat="1" ht="12.75" hidden="1"/>
    <row r="182" s="12" customFormat="1" ht="12.75" hidden="1"/>
    <row r="183" s="12" customFormat="1" ht="12.75" hidden="1"/>
    <row r="184" s="12" customFormat="1" ht="12.75" hidden="1"/>
    <row r="185" s="12" customFormat="1" ht="12.75" hidden="1"/>
    <row r="186" s="12" customFormat="1" ht="12.75" hidden="1"/>
    <row r="187" s="12" customFormat="1" ht="12.75" hidden="1"/>
    <row r="188" s="12" customFormat="1" ht="12.75" hidden="1"/>
    <row r="189" s="12" customFormat="1" ht="12.75" hidden="1"/>
    <row r="190" s="12" customFormat="1" ht="12.75" hidden="1"/>
    <row r="191" s="12" customFormat="1" ht="12.75" hidden="1"/>
    <row r="192" s="12" customFormat="1" ht="12.75" hidden="1"/>
    <row r="193" s="12" customFormat="1" ht="12.75" hidden="1"/>
    <row r="194" s="12" customFormat="1" ht="12.75" hidden="1"/>
    <row r="195" s="12" customFormat="1" ht="12.75" hidden="1"/>
    <row r="196" s="12" customFormat="1" ht="12.75" hidden="1"/>
    <row r="197" s="12" customFormat="1" ht="12.75" hidden="1"/>
    <row r="198" s="12" customFormat="1" ht="12.75" hidden="1"/>
    <row r="199" s="12" customFormat="1" ht="12.75" hidden="1"/>
    <row r="200" s="12" customFormat="1" ht="12.75" hidden="1"/>
    <row r="201" s="12" customFormat="1" ht="12.75" hidden="1"/>
    <row r="202" s="12" customFormat="1" ht="12.75" hidden="1"/>
    <row r="203" s="12" customFormat="1" ht="12.75" hidden="1"/>
    <row r="204" s="12" customFormat="1" ht="12.75" hidden="1"/>
    <row r="205" s="12" customFormat="1" ht="12.75" hidden="1"/>
    <row r="206" s="12" customFormat="1" ht="12.75" hidden="1"/>
    <row r="207" s="12" customFormat="1" ht="12.75" hidden="1"/>
    <row r="208" s="12" customFormat="1" ht="12.75" hidden="1"/>
    <row r="209" s="12" customFormat="1" ht="12.75" hidden="1"/>
    <row r="210" s="12" customFormat="1" ht="12.75" hidden="1"/>
    <row r="211" s="12" customFormat="1" ht="12.75" hidden="1"/>
    <row r="212" s="12" customFormat="1" ht="12.75" hidden="1"/>
    <row r="213" s="12" customFormat="1" ht="12.75" hidden="1"/>
    <row r="214" s="12" customFormat="1" ht="12.75" hidden="1"/>
    <row r="215" s="12" customFormat="1" ht="12.75" hidden="1"/>
    <row r="216" s="12" customFormat="1" ht="12.75" hidden="1"/>
    <row r="217" s="12" customFormat="1" ht="12.75" hidden="1"/>
    <row r="218" s="12" customFormat="1" ht="12.75" hidden="1"/>
    <row r="219" s="12" customFormat="1" ht="12.75" hidden="1"/>
    <row r="220" s="12" customFormat="1" ht="12.75" hidden="1"/>
    <row r="221" s="12" customFormat="1" ht="12.75" hidden="1"/>
    <row r="222" s="12" customFormat="1" ht="12.75" hidden="1"/>
    <row r="223" s="12" customFormat="1" ht="12.75" hidden="1"/>
    <row r="224" s="12" customFormat="1" ht="12.75" hidden="1"/>
    <row r="225" s="12" customFormat="1" ht="12.75" hidden="1"/>
    <row r="226" s="12" customFormat="1" ht="12.75" hidden="1"/>
    <row r="227" s="12" customFormat="1" ht="12.75" hidden="1"/>
    <row r="228" s="12" customFormat="1" ht="12.75" hidden="1"/>
    <row r="229" s="12" customFormat="1" ht="12.75" hidden="1"/>
    <row r="230" s="12" customFormat="1" ht="12.75" hidden="1"/>
    <row r="231" s="12" customFormat="1" ht="12.75" hidden="1"/>
    <row r="232" s="12" customFormat="1" ht="12.75" hidden="1"/>
    <row r="233" s="12" customFormat="1" ht="12.75" hidden="1"/>
    <row r="234" s="12" customFormat="1" ht="12.75" hidden="1"/>
    <row r="235" s="12" customFormat="1" ht="12.75" hidden="1"/>
    <row r="236" s="12" customFormat="1" ht="12.75" hidden="1"/>
    <row r="237" s="12" customFormat="1" ht="12.75" hidden="1"/>
    <row r="238" s="12" customFormat="1" ht="12.75" hidden="1"/>
    <row r="239" s="12" customFormat="1" ht="12.75" hidden="1"/>
    <row r="240" s="12" customFormat="1" ht="12.75" hidden="1"/>
    <row r="241" s="12" customFormat="1" ht="12.75" hidden="1"/>
    <row r="242" s="12" customFormat="1" ht="12.75" hidden="1"/>
    <row r="243" s="12" customFormat="1" ht="12.75" hidden="1"/>
    <row r="244" s="12" customFormat="1" ht="12.75" hidden="1"/>
    <row r="245" s="12" customFormat="1" ht="12.75" hidden="1"/>
    <row r="246" s="12" customFormat="1" ht="12.75" hidden="1"/>
    <row r="247" s="12" customFormat="1" ht="12.75" hidden="1"/>
    <row r="248" s="12" customFormat="1" ht="12.75" hidden="1"/>
    <row r="249" s="12" customFormat="1" ht="12.75" hidden="1"/>
    <row r="250" s="12" customFormat="1" ht="12.75" hidden="1"/>
    <row r="251" s="12" customFormat="1" ht="12.75" hidden="1"/>
    <row r="252" s="12" customFormat="1" ht="12.75" hidden="1"/>
    <row r="253" s="12" customFormat="1" ht="12.75" hidden="1"/>
    <row r="254" s="12" customFormat="1" ht="12.75" hidden="1"/>
    <row r="255" s="12" customFormat="1" ht="12.75" hidden="1"/>
    <row r="256" s="12" customFormat="1" ht="12.75" hidden="1"/>
    <row r="257" s="12" customFormat="1" ht="12.75" hidden="1"/>
    <row r="258" s="12" customFormat="1" ht="12.75" hidden="1"/>
    <row r="259" s="12" customFormat="1" ht="12.75" hidden="1"/>
    <row r="260" s="12" customFormat="1" ht="12.75" hidden="1"/>
    <row r="261" s="12" customFormat="1" ht="12.75" hidden="1"/>
    <row r="262" s="12" customFormat="1" ht="12.75" hidden="1"/>
    <row r="263" s="12" customFormat="1" ht="12.75" hidden="1"/>
    <row r="264" s="12" customFormat="1" ht="12.75" hidden="1"/>
    <row r="265" s="12" customFormat="1" ht="12.75" hidden="1"/>
    <row r="266" s="12" customFormat="1" ht="12.75" hidden="1"/>
    <row r="267" s="12" customFormat="1" ht="12.75" hidden="1"/>
    <row r="268" s="12" customFormat="1" ht="12.75" hidden="1"/>
    <row r="269" s="12" customFormat="1" ht="12.75" hidden="1"/>
    <row r="270" s="12" customFormat="1" ht="12.75" hidden="1"/>
    <row r="271" s="12" customFormat="1" ht="12.75" hidden="1"/>
    <row r="272" s="12" customFormat="1" ht="12.75" hidden="1"/>
    <row r="273" s="12" customFormat="1" ht="12.75" hidden="1"/>
    <row r="274" s="12" customFormat="1" ht="12.75" hidden="1"/>
    <row r="275" s="12" customFormat="1" ht="12.75" hidden="1"/>
    <row r="276" s="12" customFormat="1" ht="12.75" hidden="1"/>
    <row r="277" s="12" customFormat="1" ht="12.75" hidden="1"/>
    <row r="278" s="12" customFormat="1" ht="12.75" hidden="1"/>
    <row r="279" s="12" customFormat="1" ht="12.75" hidden="1"/>
    <row r="280" s="12" customFormat="1" ht="12.75" hidden="1"/>
    <row r="281" s="12" customFormat="1" ht="12.75" hidden="1"/>
    <row r="282" s="12" customFormat="1" ht="12.75" hidden="1"/>
    <row r="283" s="12" customFormat="1" ht="12.75" hidden="1"/>
    <row r="284" s="12" customFormat="1" ht="12.75" hidden="1"/>
    <row r="285" s="12" customFormat="1" ht="12.75" hidden="1"/>
    <row r="286" s="12" customFormat="1" ht="12.75" hidden="1"/>
    <row r="287" s="12" customFormat="1" ht="12.75" hidden="1"/>
    <row r="288" s="12" customFormat="1" ht="12.75" hidden="1"/>
    <row r="289" s="12" customFormat="1" ht="12.75" hidden="1"/>
    <row r="290" s="12" customFormat="1" ht="12.75" hidden="1"/>
    <row r="291" s="12" customFormat="1" ht="12.75" hidden="1"/>
    <row r="292" s="12" customFormat="1" ht="12.75" hidden="1"/>
    <row r="293" s="12" customFormat="1" ht="12.75" hidden="1"/>
    <row r="294" s="12" customFormat="1" ht="12.75" hidden="1"/>
    <row r="295" s="12" customFormat="1" ht="12.75" hidden="1"/>
    <row r="296" s="12" customFormat="1" ht="12.75" hidden="1"/>
    <row r="297" s="12" customFormat="1" ht="12.75" hidden="1"/>
    <row r="298" s="12" customFormat="1" ht="12.75" hidden="1"/>
    <row r="299" s="12" customFormat="1" ht="12.75" hidden="1"/>
    <row r="300" s="12" customFormat="1" ht="12.75" hidden="1"/>
    <row r="301" s="12" customFormat="1" ht="12.75" hidden="1"/>
    <row r="302" s="12" customFormat="1" ht="12.75" hidden="1"/>
    <row r="303" s="12" customFormat="1" ht="12.75" hidden="1"/>
    <row r="304" s="12" customFormat="1" ht="12.75" hidden="1"/>
    <row r="305" s="12" customFormat="1" ht="12.75" hidden="1"/>
    <row r="306" s="12" customFormat="1" ht="12.75" hidden="1"/>
    <row r="307" s="12" customFormat="1" ht="12.75" hidden="1"/>
    <row r="308" s="12" customFormat="1" ht="12.75" hidden="1"/>
    <row r="309" s="12" customFormat="1" ht="12.75" hidden="1"/>
    <row r="310" s="12" customFormat="1" ht="12.75" hidden="1"/>
    <row r="311" s="12" customFormat="1" ht="12.75" hidden="1"/>
    <row r="312" s="12" customFormat="1" ht="12.75" hidden="1"/>
    <row r="313" s="12" customFormat="1" ht="12.75" hidden="1"/>
    <row r="314" s="12" customFormat="1" ht="12.75" hidden="1"/>
    <row r="315" s="12" customFormat="1" ht="12.75" hidden="1"/>
    <row r="316" s="12" customFormat="1" ht="12.75" hidden="1"/>
    <row r="317" s="12" customFormat="1" ht="12.75" hidden="1"/>
    <row r="318" s="12" customFormat="1" ht="12.75" hidden="1"/>
    <row r="319" s="12" customFormat="1" ht="12.75" hidden="1"/>
    <row r="320" s="12" customFormat="1" ht="12.75" hidden="1"/>
    <row r="321" s="12" customFormat="1" ht="12.75" hidden="1"/>
    <row r="322" s="12" customFormat="1" ht="12.75" hidden="1"/>
    <row r="323" s="12" customFormat="1" ht="12.75" hidden="1"/>
    <row r="324" s="12" customFormat="1" ht="12.75" hidden="1"/>
    <row r="325" s="12" customFormat="1" ht="12.75" hidden="1"/>
    <row r="326" s="12" customFormat="1" ht="12.75" hidden="1"/>
    <row r="327" s="12" customFormat="1" ht="12.75" hidden="1"/>
    <row r="328" s="12" customFormat="1" ht="12.75" hidden="1"/>
    <row r="329" s="12" customFormat="1" ht="12.75" hidden="1"/>
    <row r="330" s="12" customFormat="1" ht="12.75" hidden="1"/>
    <row r="331" s="12" customFormat="1" ht="12.75" hidden="1"/>
    <row r="332" s="12" customFormat="1" ht="12.75" hidden="1"/>
    <row r="333" s="12" customFormat="1" ht="12.75" hidden="1"/>
    <row r="334" s="12" customFormat="1" ht="12.75" hidden="1"/>
    <row r="335" s="12" customFormat="1" ht="12.75" hidden="1"/>
    <row r="336" s="12" customFormat="1" ht="12.75" hidden="1"/>
    <row r="337" s="12" customFormat="1" ht="12.75" hidden="1"/>
    <row r="338" s="12" customFormat="1" ht="12.75" hidden="1"/>
    <row r="339" s="12" customFormat="1" ht="12.75" hidden="1"/>
    <row r="340" s="12" customFormat="1" ht="12.75" hidden="1"/>
    <row r="341" s="12" customFormat="1" ht="12.75" hidden="1"/>
    <row r="342" s="12" customFormat="1" ht="12.75" hidden="1"/>
    <row r="343" s="12" customFormat="1" ht="12.75" hidden="1"/>
    <row r="344" s="12" customFormat="1" ht="12.75" hidden="1"/>
    <row r="345" s="12" customFormat="1" ht="12.75" hidden="1"/>
    <row r="346" s="12" customFormat="1" ht="12.75" hidden="1"/>
    <row r="347" s="12" customFormat="1" ht="12.75" hidden="1"/>
    <row r="348" s="12" customFormat="1" ht="12.75" hidden="1"/>
    <row r="349" s="12" customFormat="1" ht="12.75" hidden="1"/>
    <row r="350" s="12" customFormat="1" ht="12.75" hidden="1"/>
    <row r="351" s="12" customFormat="1" ht="12.75" hidden="1"/>
    <row r="352" s="12" customFormat="1" ht="12.75" hidden="1"/>
    <row r="353" s="12" customFormat="1" ht="12.75" hidden="1"/>
    <row r="354" s="12" customFormat="1" ht="12.75" hidden="1"/>
    <row r="355" s="12" customFormat="1" ht="12.75" hidden="1"/>
    <row r="356" s="12" customFormat="1" ht="12.75" hidden="1"/>
    <row r="357" s="12" customFormat="1" ht="12.75" hidden="1"/>
    <row r="358" s="12" customFormat="1" ht="12.75" hidden="1"/>
    <row r="359" s="12" customFormat="1" ht="12.75" hidden="1"/>
    <row r="360" s="12" customFormat="1" ht="12.75" hidden="1"/>
    <row r="361" s="12" customFormat="1" ht="12.75" hidden="1"/>
    <row r="362" s="12" customFormat="1" ht="12.75" hidden="1"/>
    <row r="363" s="12" customFormat="1" ht="12.75" hidden="1"/>
    <row r="364" s="12" customFormat="1" ht="12.75" hidden="1"/>
    <row r="365" s="12" customFormat="1" ht="12.75" hidden="1"/>
    <row r="366" s="12" customFormat="1" ht="12.75" hidden="1"/>
    <row r="367" s="12" customFormat="1" ht="12.75" hidden="1"/>
    <row r="368" s="12" customFormat="1" ht="12.75" hidden="1"/>
    <row r="369" s="12" customFormat="1" ht="12.75" hidden="1"/>
    <row r="370" s="12" customFormat="1" ht="12.75" hidden="1"/>
    <row r="371" s="12" customFormat="1" ht="12.75" hidden="1"/>
    <row r="372" s="12" customFormat="1" ht="12.75" hidden="1"/>
    <row r="373" s="12" customFormat="1" ht="12.75" hidden="1"/>
    <row r="374" s="12" customFormat="1" ht="12.75" hidden="1"/>
    <row r="375" s="12" customFormat="1" ht="12.75" hidden="1"/>
    <row r="376" s="12" customFormat="1" ht="12.75" hidden="1"/>
    <row r="377" s="12" customFormat="1" ht="12.75" hidden="1"/>
    <row r="378" s="12" customFormat="1" ht="12.75" hidden="1"/>
    <row r="379" s="12" customFormat="1" ht="12.75" hidden="1"/>
    <row r="380" s="12" customFormat="1" ht="12.75" hidden="1"/>
    <row r="381" s="12" customFormat="1" ht="12.75" hidden="1"/>
    <row r="382" s="12" customFormat="1" ht="12.75" hidden="1"/>
    <row r="383" s="12" customFormat="1" ht="12.75" hidden="1"/>
    <row r="384" s="12" customFormat="1" ht="12.75" hidden="1"/>
    <row r="385" s="12" customFormat="1" ht="12.75" hidden="1"/>
    <row r="386" s="12" customFormat="1" ht="12.75" hidden="1"/>
    <row r="387" s="12" customFormat="1" ht="12.75" hidden="1"/>
    <row r="388" s="12" customFormat="1" ht="12.75" hidden="1"/>
    <row r="389" s="12" customFormat="1" ht="12.75" hidden="1"/>
    <row r="390" s="12" customFormat="1" ht="12.75" hidden="1"/>
    <row r="391" s="12" customFormat="1" ht="12.75" hidden="1"/>
    <row r="392" s="12" customFormat="1" ht="12.75" hidden="1"/>
    <row r="393" s="12" customFormat="1" ht="12.75" hidden="1"/>
    <row r="394" s="12" customFormat="1" ht="12.75" hidden="1"/>
    <row r="395" s="12" customFormat="1" ht="12.75" hidden="1"/>
    <row r="396" s="12" customFormat="1" ht="12.75" hidden="1"/>
    <row r="397" s="12" customFormat="1" ht="12.75" hidden="1"/>
    <row r="398" s="12" customFormat="1" ht="12.75" hidden="1"/>
    <row r="399" s="12" customFormat="1" ht="12.75" hidden="1"/>
    <row r="400" s="12" customFormat="1" ht="12.75" hidden="1"/>
    <row r="401" s="12" customFormat="1" ht="12.75" hidden="1"/>
    <row r="402" s="12" customFormat="1" ht="12.75" hidden="1"/>
    <row r="403" s="12" customFormat="1" ht="12.75" hidden="1"/>
    <row r="404" s="12" customFormat="1" ht="12.75" hidden="1"/>
    <row r="405" s="12" customFormat="1" ht="12.75" hidden="1"/>
    <row r="406" s="12" customFormat="1" ht="12.75" hidden="1"/>
    <row r="407" s="12" customFormat="1" ht="12.75" hidden="1"/>
    <row r="408" s="12" customFormat="1" ht="12.75" hidden="1"/>
    <row r="409" s="12" customFormat="1" ht="12.75" hidden="1"/>
    <row r="410" s="12" customFormat="1" ht="12.75" hidden="1"/>
    <row r="411" s="12" customFormat="1" ht="12.75" hidden="1"/>
    <row r="412" s="12" customFormat="1" ht="12.75" hidden="1"/>
    <row r="413" s="12" customFormat="1" ht="12.75" hidden="1"/>
    <row r="414" s="12" customFormat="1" ht="12.75" hidden="1"/>
    <row r="415" s="12" customFormat="1" ht="12.75" hidden="1"/>
    <row r="416" s="12" customFormat="1" ht="12.75" hidden="1"/>
    <row r="417" s="12" customFormat="1" ht="12.75" hidden="1"/>
    <row r="418" s="12" customFormat="1" ht="12.75" hidden="1"/>
    <row r="419" s="12" customFormat="1" ht="12.75" hidden="1"/>
    <row r="420" s="12" customFormat="1" ht="12.75" hidden="1"/>
    <row r="421" s="12" customFormat="1" ht="12.75" hidden="1"/>
    <row r="422" s="12" customFormat="1" ht="12.75" hidden="1"/>
    <row r="423" s="12" customFormat="1" ht="12.75" hidden="1"/>
    <row r="424" s="12" customFormat="1" ht="12.75" hidden="1"/>
    <row r="425" s="12" customFormat="1" ht="12.75" hidden="1"/>
    <row r="426" s="12" customFormat="1" ht="12.75" hidden="1"/>
    <row r="427" s="12" customFormat="1" ht="12.75" hidden="1"/>
    <row r="428" s="12" customFormat="1" ht="12.75" hidden="1"/>
    <row r="429" s="12" customFormat="1" ht="12.75" hidden="1"/>
    <row r="430" s="12" customFormat="1" ht="12.75" hidden="1"/>
    <row r="431" s="12" customFormat="1" ht="12.75" hidden="1"/>
    <row r="432" s="12" customFormat="1" ht="12.75" hidden="1"/>
    <row r="433" s="12" customFormat="1" ht="12.75" hidden="1"/>
    <row r="434" s="12" customFormat="1" ht="12.75" hidden="1"/>
    <row r="435" s="12" customFormat="1" ht="12.75" hidden="1"/>
    <row r="436" s="12" customFormat="1" ht="12.75" hidden="1"/>
    <row r="437" s="12" customFormat="1" ht="12.75" hidden="1"/>
    <row r="438" s="12" customFormat="1" ht="12.75" hidden="1"/>
    <row r="439" s="12" customFormat="1" ht="12.75" hidden="1"/>
    <row r="440" s="12" customFormat="1" ht="12.75" hidden="1"/>
    <row r="441" s="12" customFormat="1" ht="12.75" hidden="1"/>
    <row r="442" s="12" customFormat="1" ht="12.75" hidden="1"/>
    <row r="443" s="12" customFormat="1" ht="12.75" hidden="1"/>
    <row r="444" s="12" customFormat="1" ht="12.75" hidden="1"/>
    <row r="445" s="12" customFormat="1" ht="12.75" hidden="1"/>
    <row r="446" s="12" customFormat="1" ht="12.75" hidden="1"/>
    <row r="447" s="12" customFormat="1" ht="12.75" hidden="1"/>
    <row r="448" s="12" customFormat="1" ht="12.75" hidden="1"/>
    <row r="449" s="12" customFormat="1" ht="12.75" hidden="1"/>
    <row r="450" s="12" customFormat="1" ht="12.75" hidden="1"/>
    <row r="451" s="12" customFormat="1" ht="12.75" hidden="1"/>
    <row r="452" s="12" customFormat="1" ht="12.75" hidden="1"/>
    <row r="453" s="12" customFormat="1" ht="12.75" hidden="1"/>
    <row r="454" s="12" customFormat="1" ht="12.75" hidden="1"/>
    <row r="455" s="12" customFormat="1" ht="12.75" hidden="1"/>
    <row r="456" s="12" customFormat="1" ht="12.75" hidden="1"/>
    <row r="457" s="12" customFormat="1" ht="12.75" hidden="1"/>
    <row r="458" s="12" customFormat="1" ht="12.75" hidden="1"/>
    <row r="459" s="12" customFormat="1" ht="12.75" hidden="1"/>
    <row r="460" s="12" customFormat="1" ht="12.75" hidden="1"/>
    <row r="461" s="12" customFormat="1" ht="12.75" hidden="1"/>
    <row r="462" s="12" customFormat="1" ht="12.75" hidden="1"/>
    <row r="463" s="12" customFormat="1" ht="12.75" hidden="1"/>
    <row r="464" s="12" customFormat="1" ht="12.75" hidden="1"/>
    <row r="465" s="12" customFormat="1" ht="12.75" hidden="1"/>
    <row r="466" s="12" customFormat="1" ht="12.75" hidden="1"/>
    <row r="467" s="12" customFormat="1" ht="12.75" hidden="1"/>
    <row r="468" s="12" customFormat="1" ht="12.75" hidden="1"/>
    <row r="469" s="12" customFormat="1" ht="12.75" hidden="1"/>
    <row r="470" s="12" customFormat="1" ht="12.75" hidden="1"/>
    <row r="471" s="12" customFormat="1" ht="12.75" hidden="1"/>
    <row r="472" s="12" customFormat="1" ht="12.75" hidden="1"/>
    <row r="473" s="12" customFormat="1" ht="12.75" hidden="1"/>
    <row r="474" s="12" customFormat="1" ht="12.75" hidden="1"/>
    <row r="475" s="12" customFormat="1" ht="12.75" hidden="1"/>
    <row r="476" s="12" customFormat="1" ht="12.75" hidden="1"/>
    <row r="477" s="12" customFormat="1" ht="12.75" hidden="1"/>
    <row r="478" s="12" customFormat="1" ht="12.75" hidden="1"/>
    <row r="479" s="12" customFormat="1" ht="12.75" hidden="1"/>
    <row r="480" s="12" customFormat="1" ht="12.75" hidden="1"/>
    <row r="481" s="12" customFormat="1" ht="12.75" hidden="1"/>
    <row r="482" s="12" customFormat="1" ht="12.75" hidden="1"/>
    <row r="483" s="12" customFormat="1" ht="12.75" hidden="1"/>
    <row r="484" s="12" customFormat="1" ht="12.75" hidden="1"/>
    <row r="485" s="12" customFormat="1" ht="12.75" hidden="1"/>
    <row r="486" s="12" customFormat="1" ht="12.75" hidden="1"/>
    <row r="487" s="12" customFormat="1" ht="12.75" hidden="1"/>
    <row r="488" s="12" customFormat="1" ht="12.75" hidden="1"/>
    <row r="489" s="12" customFormat="1" ht="12.75" hidden="1"/>
    <row r="490" s="12" customFormat="1" ht="12.75" hidden="1"/>
    <row r="491" s="12" customFormat="1" ht="12.75" hidden="1"/>
    <row r="492" s="12" customFormat="1" ht="12.75" hidden="1"/>
    <row r="493" s="12" customFormat="1" ht="12.75" hidden="1"/>
    <row r="494" s="12" customFormat="1" ht="12.75" hidden="1"/>
    <row r="495" s="12" customFormat="1" ht="12.75" hidden="1"/>
    <row r="496" s="12" customFormat="1" ht="12.75" hidden="1"/>
    <row r="497" s="12" customFormat="1" ht="12.75" hidden="1"/>
    <row r="498" s="12" customFormat="1" ht="12.75" hidden="1"/>
    <row r="499" s="12" customFormat="1" ht="12.75" hidden="1"/>
    <row r="500" s="12" customFormat="1" ht="12.75" hidden="1"/>
    <row r="501" s="12" customFormat="1" ht="12.75" hidden="1"/>
    <row r="502" s="12" customFormat="1" ht="12.75" hidden="1"/>
    <row r="503" s="12" customFormat="1" ht="12.75" hidden="1"/>
    <row r="504" s="12" customFormat="1" ht="12.75" hidden="1"/>
    <row r="505" s="12" customFormat="1" ht="12.75" hidden="1"/>
    <row r="506" s="12" customFormat="1" ht="12.75" hidden="1"/>
    <row r="507" s="12" customFormat="1" ht="12.75" hidden="1"/>
    <row r="508" s="12" customFormat="1" ht="12.75" hidden="1"/>
    <row r="509" s="12" customFormat="1" ht="12.75" hidden="1"/>
    <row r="510" s="12" customFormat="1" ht="12.75" hidden="1"/>
    <row r="511" s="12" customFormat="1" ht="12.75" hidden="1"/>
    <row r="512" s="12" customFormat="1" ht="12.75" hidden="1"/>
    <row r="513" s="12" customFormat="1" ht="12.75" hidden="1"/>
  </sheetData>
  <sheetProtection password="CA82" sheet="1" selectLockedCells="1"/>
  <mergeCells count="161">
    <mergeCell ref="D17:E17"/>
    <mergeCell ref="H17:I17"/>
    <mergeCell ref="D20:E20"/>
    <mergeCell ref="J19:K19"/>
    <mergeCell ref="D18:E18"/>
    <mergeCell ref="J17:K17"/>
    <mergeCell ref="J18:K18"/>
    <mergeCell ref="H18:I18"/>
    <mergeCell ref="B19:C19"/>
    <mergeCell ref="J20:K20"/>
    <mergeCell ref="B20:C20"/>
    <mergeCell ref="H10:I10"/>
    <mergeCell ref="H19:I19"/>
    <mergeCell ref="E12:F14"/>
    <mergeCell ref="H12:I14"/>
    <mergeCell ref="K12:L14"/>
    <mergeCell ref="D19:E19"/>
    <mergeCell ref="K10:L10"/>
    <mergeCell ref="H22:I22"/>
    <mergeCell ref="J21:K21"/>
    <mergeCell ref="J27:K27"/>
    <mergeCell ref="J26:K26"/>
    <mergeCell ref="J25:K25"/>
    <mergeCell ref="D26:E26"/>
    <mergeCell ref="D25:E25"/>
    <mergeCell ref="H26:I26"/>
    <mergeCell ref="H27:I27"/>
    <mergeCell ref="H25:I25"/>
    <mergeCell ref="J31:K31"/>
    <mergeCell ref="D29:E29"/>
    <mergeCell ref="D28:E28"/>
    <mergeCell ref="J30:K30"/>
    <mergeCell ref="J29:K29"/>
    <mergeCell ref="H30:I30"/>
    <mergeCell ref="D30:E30"/>
    <mergeCell ref="H29:I29"/>
    <mergeCell ref="D31:E31"/>
    <mergeCell ref="J28:K28"/>
    <mergeCell ref="B26:C26"/>
    <mergeCell ref="D27:E27"/>
    <mergeCell ref="B32:C32"/>
    <mergeCell ref="B31:C31"/>
    <mergeCell ref="D32:E32"/>
    <mergeCell ref="H32:I32"/>
    <mergeCell ref="H31:I31"/>
    <mergeCell ref="H28:I28"/>
    <mergeCell ref="B27:C27"/>
    <mergeCell ref="J32:K32"/>
    <mergeCell ref="O2:Y2"/>
    <mergeCell ref="O5:Y5"/>
    <mergeCell ref="K9:L9"/>
    <mergeCell ref="R9:S9"/>
    <mergeCell ref="B30:C30"/>
    <mergeCell ref="B24:C24"/>
    <mergeCell ref="B25:C25"/>
    <mergeCell ref="B29:C29"/>
    <mergeCell ref="B28:C28"/>
    <mergeCell ref="J24:K24"/>
    <mergeCell ref="H9:I9"/>
    <mergeCell ref="H24:I24"/>
    <mergeCell ref="B1:Y1"/>
    <mergeCell ref="B5:L5"/>
    <mergeCell ref="B7:E7"/>
    <mergeCell ref="F7:L7"/>
    <mergeCell ref="B2:L2"/>
    <mergeCell ref="H20:I20"/>
    <mergeCell ref="E10:F10"/>
    <mergeCell ref="H21:I21"/>
    <mergeCell ref="J23:K23"/>
    <mergeCell ref="D24:E24"/>
    <mergeCell ref="J22:K22"/>
    <mergeCell ref="B23:C23"/>
    <mergeCell ref="B22:C22"/>
    <mergeCell ref="B21:C21"/>
    <mergeCell ref="H23:I23"/>
    <mergeCell ref="D21:E21"/>
    <mergeCell ref="D22:E22"/>
    <mergeCell ref="D23:E23"/>
    <mergeCell ref="X9:Y9"/>
    <mergeCell ref="B18:C18"/>
    <mergeCell ref="B17:C17"/>
    <mergeCell ref="B9:C9"/>
    <mergeCell ref="B12:C14"/>
    <mergeCell ref="B10:C10"/>
    <mergeCell ref="O12:P14"/>
    <mergeCell ref="R12:S14"/>
    <mergeCell ref="E9:F9"/>
    <mergeCell ref="U12:V14"/>
    <mergeCell ref="X12:Y14"/>
    <mergeCell ref="O7:R7"/>
    <mergeCell ref="S7:Y7"/>
    <mergeCell ref="O9:P9"/>
    <mergeCell ref="O10:P10"/>
    <mergeCell ref="R10:S10"/>
    <mergeCell ref="U10:V10"/>
    <mergeCell ref="X10:Y10"/>
    <mergeCell ref="U9:V9"/>
    <mergeCell ref="O17:P17"/>
    <mergeCell ref="Q17:R17"/>
    <mergeCell ref="U17:V17"/>
    <mergeCell ref="W17:X17"/>
    <mergeCell ref="O18:P18"/>
    <mergeCell ref="Q18:R18"/>
    <mergeCell ref="U18:V18"/>
    <mergeCell ref="W18:X18"/>
    <mergeCell ref="O19:P19"/>
    <mergeCell ref="Q19:R19"/>
    <mergeCell ref="U19:V19"/>
    <mergeCell ref="W19:X19"/>
    <mergeCell ref="O20:P20"/>
    <mergeCell ref="Q20:R20"/>
    <mergeCell ref="U20:V20"/>
    <mergeCell ref="W20:X20"/>
    <mergeCell ref="O21:P21"/>
    <mergeCell ref="Q21:R21"/>
    <mergeCell ref="U21:V21"/>
    <mergeCell ref="W21:X21"/>
    <mergeCell ref="O22:P22"/>
    <mergeCell ref="Q22:R22"/>
    <mergeCell ref="U22:V22"/>
    <mergeCell ref="W22:X22"/>
    <mergeCell ref="O23:P23"/>
    <mergeCell ref="Q23:R23"/>
    <mergeCell ref="U23:V23"/>
    <mergeCell ref="W23:X23"/>
    <mergeCell ref="O24:P24"/>
    <mergeCell ref="Q24:R24"/>
    <mergeCell ref="U24:V24"/>
    <mergeCell ref="W24:X24"/>
    <mergeCell ref="O25:P25"/>
    <mergeCell ref="Q25:R25"/>
    <mergeCell ref="U25:V25"/>
    <mergeCell ref="W25:X25"/>
    <mergeCell ref="O26:P26"/>
    <mergeCell ref="Q26:R26"/>
    <mergeCell ref="U26:V26"/>
    <mergeCell ref="W26:X26"/>
    <mergeCell ref="O27:P27"/>
    <mergeCell ref="Q27:R27"/>
    <mergeCell ref="U27:V27"/>
    <mergeCell ref="W27:X27"/>
    <mergeCell ref="O28:P28"/>
    <mergeCell ref="Q28:R28"/>
    <mergeCell ref="U28:V28"/>
    <mergeCell ref="W28:X28"/>
    <mergeCell ref="O29:P29"/>
    <mergeCell ref="Q29:R29"/>
    <mergeCell ref="U29:V29"/>
    <mergeCell ref="W29:X29"/>
    <mergeCell ref="O30:P30"/>
    <mergeCell ref="Q30:R30"/>
    <mergeCell ref="U30:V30"/>
    <mergeCell ref="W30:X30"/>
    <mergeCell ref="O31:P31"/>
    <mergeCell ref="Q31:R31"/>
    <mergeCell ref="U31:V31"/>
    <mergeCell ref="W31:X31"/>
    <mergeCell ref="O32:P32"/>
    <mergeCell ref="Q32:R32"/>
    <mergeCell ref="U32:V32"/>
    <mergeCell ref="W32:X32"/>
  </mergeCells>
  <printOptions/>
  <pageMargins left="0.787401575" right="0.787401575" top="0.984251969" bottom="0.984251969" header="0.4921259845" footer="0.4921259845"/>
  <pageSetup horizontalDpi="600" verticalDpi="600" orientation="portrait" paperSize="9" scale="47" r:id="rId2"/>
  <headerFooter alignWithMargins="0">
    <oddFooter>&amp;R4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H64"/>
  <sheetViews>
    <sheetView showGridLines="0" showZeros="0" zoomScalePageLayoutView="0" workbookViewId="0" topLeftCell="A1">
      <selection activeCell="F7" sqref="F7"/>
    </sheetView>
  </sheetViews>
  <sheetFormatPr defaultColWidth="0" defaultRowHeight="12.75" customHeight="1" zeroHeight="1"/>
  <cols>
    <col min="1" max="1" width="4.140625" style="12" customWidth="1"/>
    <col min="2" max="2" width="7.28125" style="12" customWidth="1"/>
    <col min="3" max="3" width="29.57421875" style="12" customWidth="1"/>
    <col min="4" max="4" width="24.28125" style="12" customWidth="1"/>
    <col min="5" max="5" width="10.28125" style="12" customWidth="1"/>
    <col min="6" max="6" width="8.00390625" style="12" customWidth="1"/>
    <col min="7" max="7" width="14.00390625" style="12" customWidth="1"/>
    <col min="8" max="8" width="1.421875" style="12" customWidth="1"/>
    <col min="9" max="9" width="2.00390625" style="2" hidden="1" customWidth="1"/>
    <col min="10" max="10" width="6.28125" style="2" hidden="1" customWidth="1"/>
    <col min="11" max="11" width="2.8515625" style="2" hidden="1" customWidth="1"/>
    <col min="12" max="12" width="6.00390625" style="2" hidden="1" customWidth="1"/>
    <col min="13" max="13" width="2.421875" style="2" hidden="1" customWidth="1"/>
    <col min="14" max="14" width="3.140625" style="2" hidden="1" customWidth="1"/>
    <col min="15" max="15" width="2.140625" style="2" hidden="1" customWidth="1"/>
    <col min="16" max="16" width="1.7109375" style="2" hidden="1" customWidth="1"/>
    <col min="17" max="17" width="3.00390625" style="2" hidden="1" customWidth="1"/>
    <col min="18" max="18" width="2.140625" style="2" hidden="1" customWidth="1"/>
    <col min="19" max="19" width="3.421875" style="2" hidden="1" customWidth="1"/>
    <col min="20" max="20" width="5.8515625" style="2" hidden="1" customWidth="1"/>
    <col min="21" max="22" width="0" style="2" hidden="1" customWidth="1"/>
    <col min="23" max="23" width="0.2890625" style="2" hidden="1" customWidth="1"/>
    <col min="24" max="253" width="0" style="2" hidden="1" customWidth="1"/>
    <col min="254" max="254" width="0.85546875" style="2" hidden="1" customWidth="1"/>
    <col min="255" max="255" width="0.2890625" style="2" customWidth="1"/>
    <col min="256" max="16384" width="5.8515625" style="2" hidden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5" customHeight="1">
      <c r="A2" s="445" t="s">
        <v>168</v>
      </c>
      <c r="B2" s="445"/>
      <c r="C2" s="445"/>
      <c r="D2" s="445"/>
      <c r="E2" s="445"/>
      <c r="F2" s="445"/>
      <c r="G2" s="445"/>
      <c r="H2" s="2"/>
    </row>
    <row r="3" spans="1:8" ht="15" customHeight="1">
      <c r="A3" s="446" t="s">
        <v>154</v>
      </c>
      <c r="B3" s="446"/>
      <c r="C3" s="446"/>
      <c r="D3" s="446"/>
      <c r="E3" s="446"/>
      <c r="F3" s="446"/>
      <c r="G3" s="446"/>
      <c r="H3" s="2"/>
    </row>
    <row r="4" spans="1:8" ht="15">
      <c r="A4" s="2"/>
      <c r="B4" s="2"/>
      <c r="C4" s="3"/>
      <c r="D4" s="62"/>
      <c r="E4" s="62"/>
      <c r="F4" s="62"/>
      <c r="G4" s="62"/>
      <c r="H4" s="2"/>
    </row>
    <row r="5" spans="1:8" ht="15" customHeight="1">
      <c r="A5" s="445" t="s">
        <v>114</v>
      </c>
      <c r="B5" s="445"/>
      <c r="C5" s="445"/>
      <c r="D5" s="445"/>
      <c r="E5" s="445"/>
      <c r="F5" s="445"/>
      <c r="G5" s="445"/>
      <c r="H5" s="2"/>
    </row>
    <row r="6" spans="1:8" ht="12.75" customHeight="1">
      <c r="A6" s="4" t="s">
        <v>113</v>
      </c>
      <c r="B6" s="2"/>
      <c r="C6" s="5"/>
      <c r="D6" s="62"/>
      <c r="E6" s="62"/>
      <c r="F6" s="62"/>
      <c r="G6" s="62"/>
      <c r="H6" s="2"/>
    </row>
    <row r="7" spans="1:8" ht="12.75" customHeight="1">
      <c r="A7" s="4"/>
      <c r="B7" s="421" t="s">
        <v>115</v>
      </c>
      <c r="C7" s="421"/>
      <c r="D7" s="421"/>
      <c r="E7" s="263" t="s">
        <v>116</v>
      </c>
      <c r="F7" s="97"/>
      <c r="G7" s="63"/>
      <c r="H7" s="2"/>
    </row>
    <row r="8" spans="1:8" ht="15" customHeight="1">
      <c r="A8" s="2"/>
      <c r="B8" s="447" t="s">
        <v>117</v>
      </c>
      <c r="C8" s="447"/>
      <c r="D8" s="424" t="s">
        <v>149</v>
      </c>
      <c r="E8" s="424"/>
      <c r="F8" s="98"/>
      <c r="G8" s="11"/>
      <c r="H8" s="2"/>
    </row>
    <row r="9" spans="1:8" ht="15" customHeight="1">
      <c r="A9" s="2"/>
      <c r="B9" s="447"/>
      <c r="C9" s="448"/>
      <c r="D9" s="425" t="s">
        <v>118</v>
      </c>
      <c r="E9" s="425"/>
      <c r="F9" s="99"/>
      <c r="G9" s="2"/>
      <c r="H9" s="2"/>
    </row>
    <row r="10" spans="1:8" ht="49.5" customHeight="1">
      <c r="A10" s="2"/>
      <c r="B10" s="428" t="s">
        <v>128</v>
      </c>
      <c r="C10" s="264" t="s">
        <v>188</v>
      </c>
      <c r="D10" s="265" t="s">
        <v>119</v>
      </c>
      <c r="E10" s="430" t="s">
        <v>120</v>
      </c>
      <c r="F10" s="449"/>
      <c r="G10" s="264" t="s">
        <v>121</v>
      </c>
      <c r="H10" s="7"/>
    </row>
    <row r="11" spans="1:8" ht="15" customHeight="1">
      <c r="A11" s="2"/>
      <c r="B11" s="429"/>
      <c r="C11" s="96"/>
      <c r="D11" s="265" t="s">
        <v>122</v>
      </c>
      <c r="E11" s="422"/>
      <c r="F11" s="422"/>
      <c r="G11" s="422"/>
      <c r="H11" s="7"/>
    </row>
    <row r="12" spans="1:8" ht="15" customHeight="1">
      <c r="A12" s="2"/>
      <c r="B12" s="429"/>
      <c r="C12" s="96"/>
      <c r="D12" s="265" t="s">
        <v>123</v>
      </c>
      <c r="E12" s="422"/>
      <c r="F12" s="422"/>
      <c r="G12" s="422"/>
      <c r="H12" s="7"/>
    </row>
    <row r="13" spans="1:8" ht="15" customHeight="1">
      <c r="A13" s="2"/>
      <c r="B13" s="429"/>
      <c r="C13" s="96"/>
      <c r="D13" s="266">
        <v>0.2</v>
      </c>
      <c r="E13" s="419">
        <f>C13*0.2</f>
        <v>0</v>
      </c>
      <c r="F13" s="419"/>
      <c r="G13" s="96"/>
      <c r="H13" s="7"/>
    </row>
    <row r="14" spans="1:8" ht="15" customHeight="1">
      <c r="A14" s="2"/>
      <c r="B14" s="429"/>
      <c r="C14" s="96"/>
      <c r="D14" s="266">
        <v>0.1</v>
      </c>
      <c r="E14" s="419">
        <f>C14*0.1</f>
        <v>0</v>
      </c>
      <c r="F14" s="419"/>
      <c r="G14" s="96"/>
      <c r="H14" s="2"/>
    </row>
    <row r="15" spans="1:8" ht="15" customHeight="1">
      <c r="A15" s="2"/>
      <c r="B15" s="429"/>
      <c r="C15" s="96"/>
      <c r="D15" s="266">
        <v>0.085</v>
      </c>
      <c r="E15" s="419">
        <f>C15*0.085</f>
        <v>0</v>
      </c>
      <c r="F15" s="419"/>
      <c r="G15" s="96"/>
      <c r="H15" s="2"/>
    </row>
    <row r="16" spans="1:8" ht="15" customHeight="1">
      <c r="A16" s="2"/>
      <c r="B16" s="429"/>
      <c r="C16" s="82"/>
      <c r="D16" s="266">
        <v>0.021</v>
      </c>
      <c r="E16" s="419">
        <f>C16*0.021</f>
        <v>0</v>
      </c>
      <c r="F16" s="419"/>
      <c r="G16" s="82"/>
      <c r="H16" s="2"/>
    </row>
    <row r="17" spans="1:8" ht="15" customHeight="1">
      <c r="A17" s="2"/>
      <c r="B17" s="429"/>
      <c r="C17" s="83"/>
      <c r="D17" s="267" t="s">
        <v>124</v>
      </c>
      <c r="E17" s="420"/>
      <c r="F17" s="420"/>
      <c r="G17" s="82"/>
      <c r="H17" s="2"/>
    </row>
    <row r="18" spans="1:8" ht="25.5">
      <c r="A18" s="2"/>
      <c r="B18" s="429"/>
      <c r="C18" s="83"/>
      <c r="D18" s="267" t="s">
        <v>125</v>
      </c>
      <c r="E18" s="420"/>
      <c r="F18" s="420"/>
      <c r="G18" s="82"/>
      <c r="H18" s="2"/>
    </row>
    <row r="19" spans="1:8" ht="25.5" customHeight="1">
      <c r="A19" s="2"/>
      <c r="B19" s="429"/>
      <c r="C19" s="83"/>
      <c r="D19" s="267" t="s">
        <v>126</v>
      </c>
      <c r="E19" s="420"/>
      <c r="F19" s="420"/>
      <c r="G19" s="82"/>
      <c r="H19" s="2"/>
    </row>
    <row r="20" spans="1:8" ht="25.5" customHeight="1">
      <c r="A20" s="2"/>
      <c r="B20" s="264" t="s">
        <v>129</v>
      </c>
      <c r="C20" s="84">
        <f>SUM(C11:C19)</f>
        <v>0</v>
      </c>
      <c r="D20" s="267" t="s">
        <v>127</v>
      </c>
      <c r="E20" s="426">
        <f>SUM(E13:F19)</f>
        <v>0</v>
      </c>
      <c r="F20" s="427"/>
      <c r="G20" s="81">
        <f>SUM(G13:G19)</f>
        <v>0</v>
      </c>
      <c r="H20" s="2"/>
    </row>
    <row r="21" spans="1:8" ht="15" customHeight="1">
      <c r="A21" s="2"/>
      <c r="B21" s="78"/>
      <c r="C21" s="77"/>
      <c r="D21" s="64"/>
      <c r="E21" s="268"/>
      <c r="F21" s="269">
        <v>3</v>
      </c>
      <c r="G21" s="270">
        <v>4</v>
      </c>
      <c r="H21" s="2"/>
    </row>
    <row r="22" spans="1:8" ht="12.75">
      <c r="A22" s="2"/>
      <c r="B22" s="100"/>
      <c r="C22" s="100"/>
      <c r="D22" s="100"/>
      <c r="E22" s="423" t="s">
        <v>189</v>
      </c>
      <c r="F22" s="423"/>
      <c r="G22" s="423"/>
      <c r="H22" s="2"/>
    </row>
    <row r="23" spans="1:8" ht="15" customHeight="1">
      <c r="A23" s="2"/>
      <c r="B23" s="101"/>
      <c r="C23" s="101"/>
      <c r="D23" s="101"/>
      <c r="E23" s="423"/>
      <c r="F23" s="423"/>
      <c r="G23" s="423"/>
      <c r="H23" s="2"/>
    </row>
    <row r="24" spans="1:8" ht="12.75">
      <c r="A24" s="2"/>
      <c r="B24" s="102"/>
      <c r="C24" s="103"/>
      <c r="D24" s="103"/>
      <c r="E24" s="423"/>
      <c r="F24" s="423"/>
      <c r="G24" s="423"/>
      <c r="H24" s="2"/>
    </row>
    <row r="25" spans="1:8" ht="12.75" customHeight="1">
      <c r="A25" s="2"/>
      <c r="B25" s="357"/>
      <c r="C25" s="357"/>
      <c r="D25" s="357"/>
      <c r="E25" s="357"/>
      <c r="F25" s="357"/>
      <c r="G25" s="71"/>
      <c r="H25" s="2"/>
    </row>
    <row r="26" spans="1:8" ht="38.25" customHeight="1">
      <c r="A26" s="2"/>
      <c r="B26" s="431" t="s">
        <v>135</v>
      </c>
      <c r="C26" s="271"/>
      <c r="D26" s="267" t="s">
        <v>130</v>
      </c>
      <c r="E26" s="430" t="s">
        <v>150</v>
      </c>
      <c r="F26" s="430"/>
      <c r="G26" s="71"/>
      <c r="H26" s="2"/>
    </row>
    <row r="27" spans="1:8" ht="15" customHeight="1">
      <c r="A27" s="2"/>
      <c r="B27" s="431"/>
      <c r="C27" s="272" t="s">
        <v>131</v>
      </c>
      <c r="D27" s="105"/>
      <c r="E27" s="432"/>
      <c r="F27" s="433"/>
      <c r="G27" s="71"/>
      <c r="H27" s="2"/>
    </row>
    <row r="28" spans="1:8" ht="15" customHeight="1">
      <c r="A28" s="2"/>
      <c r="B28" s="431"/>
      <c r="C28" s="273" t="s">
        <v>132</v>
      </c>
      <c r="D28" s="106"/>
      <c r="E28" s="434"/>
      <c r="F28" s="435"/>
      <c r="G28" s="71"/>
      <c r="H28" s="2"/>
    </row>
    <row r="29" spans="1:8" ht="15" customHeight="1">
      <c r="A29" s="2"/>
      <c r="B29" s="431"/>
      <c r="C29" s="272" t="s">
        <v>133</v>
      </c>
      <c r="D29" s="86"/>
      <c r="E29" s="436"/>
      <c r="F29" s="437"/>
      <c r="G29" s="72"/>
      <c r="H29" s="2"/>
    </row>
    <row r="30" spans="1:8" ht="15" customHeight="1">
      <c r="A30" s="2"/>
      <c r="B30" s="431"/>
      <c r="C30" s="274" t="s">
        <v>134</v>
      </c>
      <c r="D30" s="85">
        <f>SUM(D27:D29)</f>
        <v>0</v>
      </c>
      <c r="E30" s="438">
        <f>SUM(E27:F29)</f>
        <v>0</v>
      </c>
      <c r="F30" s="439"/>
      <c r="G30" s="72"/>
      <c r="H30" s="2"/>
    </row>
    <row r="31" spans="1:8" ht="15" customHeight="1">
      <c r="A31" s="2"/>
      <c r="B31" s="79"/>
      <c r="C31" s="80"/>
      <c r="D31" s="275">
        <v>5</v>
      </c>
      <c r="E31" s="276"/>
      <c r="F31" s="276">
        <v>6</v>
      </c>
      <c r="G31" s="72"/>
      <c r="H31" s="2"/>
    </row>
    <row r="32" spans="1:8" ht="12.75" customHeight="1">
      <c r="A32" s="2"/>
      <c r="B32" s="101"/>
      <c r="C32" s="104"/>
      <c r="D32" s="423" t="s">
        <v>189</v>
      </c>
      <c r="E32" s="423"/>
      <c r="F32" s="423"/>
      <c r="G32" s="72"/>
      <c r="H32" s="2"/>
    </row>
    <row r="33" spans="1:8" ht="15" customHeight="1">
      <c r="A33" s="2"/>
      <c r="B33" s="101"/>
      <c r="C33" s="104"/>
      <c r="D33" s="423"/>
      <c r="E33" s="423"/>
      <c r="F33" s="423"/>
      <c r="G33" s="72"/>
      <c r="H33" s="2"/>
    </row>
    <row r="34" spans="1:8" ht="12.75" customHeight="1">
      <c r="A34" s="2"/>
      <c r="B34" s="101"/>
      <c r="C34" s="104"/>
      <c r="D34" s="423"/>
      <c r="E34" s="423"/>
      <c r="F34" s="423"/>
      <c r="G34" s="72"/>
      <c r="H34" s="2"/>
    </row>
    <row r="35" spans="1:8" ht="12.75" customHeight="1">
      <c r="A35" s="2"/>
      <c r="B35" s="357"/>
      <c r="C35" s="343"/>
      <c r="D35" s="343"/>
      <c r="E35" s="95"/>
      <c r="F35" s="76"/>
      <c r="G35" s="72"/>
      <c r="H35" s="2"/>
    </row>
    <row r="36" spans="1:8" ht="15" customHeight="1">
      <c r="A36" s="2"/>
      <c r="B36" s="430" t="s">
        <v>136</v>
      </c>
      <c r="C36" s="430"/>
      <c r="D36" s="430"/>
      <c r="E36" s="267" t="s">
        <v>151</v>
      </c>
      <c r="F36" s="61"/>
      <c r="G36" s="72"/>
      <c r="H36" s="2"/>
    </row>
    <row r="37" spans="1:8" ht="12.75" customHeight="1">
      <c r="A37" s="2"/>
      <c r="B37" s="444">
        <v>2035</v>
      </c>
      <c r="C37" s="277" t="s">
        <v>137</v>
      </c>
      <c r="D37" s="87">
        <f>IF((E20-D30)&gt;0,E20-D30,0)</f>
        <v>0</v>
      </c>
      <c r="E37" s="450">
        <f>D37-D38-(D39-D40)</f>
        <v>0</v>
      </c>
      <c r="F37" s="73"/>
      <c r="G37" s="74"/>
      <c r="H37" s="2"/>
    </row>
    <row r="38" spans="1:8" ht="12.75">
      <c r="A38" s="2"/>
      <c r="B38" s="444"/>
      <c r="C38" s="277" t="s">
        <v>138</v>
      </c>
      <c r="D38" s="87">
        <f>IF((E20-D30)&lt;0,D30-E20,0)</f>
        <v>0</v>
      </c>
      <c r="E38" s="451"/>
      <c r="F38" s="60"/>
      <c r="G38" s="10"/>
      <c r="H38" s="2"/>
    </row>
    <row r="39" spans="1:8" ht="12.75" customHeight="1">
      <c r="A39" s="2"/>
      <c r="B39" s="440" t="s">
        <v>139</v>
      </c>
      <c r="C39" s="277" t="s">
        <v>140</v>
      </c>
      <c r="D39" s="87">
        <f>IF((G20-E30)&gt;0,G20-E30,0)</f>
        <v>0</v>
      </c>
      <c r="E39" s="451"/>
      <c r="F39" s="60"/>
      <c r="G39" s="10"/>
      <c r="H39" s="2"/>
    </row>
    <row r="40" spans="1:8" ht="25.5">
      <c r="A40" s="2"/>
      <c r="B40" s="440"/>
      <c r="C40" s="277" t="s">
        <v>141</v>
      </c>
      <c r="D40" s="87">
        <f>IF((G20-E30)&lt;0,E30-G20,0)</f>
        <v>0</v>
      </c>
      <c r="E40" s="452"/>
      <c r="F40" s="61"/>
      <c r="G40" s="10"/>
      <c r="H40" s="2"/>
    </row>
    <row r="41" spans="1:8" ht="12.75">
      <c r="A41" s="2"/>
      <c r="B41" s="10"/>
      <c r="C41" s="206"/>
      <c r="D41" s="10"/>
      <c r="E41" s="10"/>
      <c r="F41" s="10"/>
      <c r="G41" s="10"/>
      <c r="H41" s="2"/>
    </row>
    <row r="42" spans="1:8" ht="12.75">
      <c r="A42" s="2"/>
      <c r="B42" s="278" t="s">
        <v>142</v>
      </c>
      <c r="C42" s="65"/>
      <c r="D42" s="64"/>
      <c r="E42" s="65"/>
      <c r="F42" s="66"/>
      <c r="G42" s="10"/>
      <c r="H42" s="2"/>
    </row>
    <row r="43" spans="1:8" ht="13.5" thickBot="1">
      <c r="A43" s="2"/>
      <c r="B43" s="10"/>
      <c r="C43" s="10"/>
      <c r="D43" s="10"/>
      <c r="E43" s="10"/>
      <c r="F43" s="66"/>
      <c r="G43" s="10"/>
      <c r="H43" s="2"/>
    </row>
    <row r="44" spans="1:8" ht="12.75">
      <c r="A44" s="2"/>
      <c r="B44" s="441" t="s">
        <v>143</v>
      </c>
      <c r="C44" s="442"/>
      <c r="D44" s="442"/>
      <c r="E44" s="442"/>
      <c r="F44" s="442"/>
      <c r="G44" s="443"/>
      <c r="H44" s="2"/>
    </row>
    <row r="45" spans="1:8" ht="12.75">
      <c r="A45" s="2"/>
      <c r="B45" s="88"/>
      <c r="C45" s="10"/>
      <c r="D45" s="10"/>
      <c r="E45" s="10"/>
      <c r="F45" s="10"/>
      <c r="G45" s="89"/>
      <c r="H45" s="2"/>
    </row>
    <row r="46" spans="1:8" ht="12.75">
      <c r="A46" s="2"/>
      <c r="B46" s="90" t="s">
        <v>144</v>
      </c>
      <c r="C46" s="10"/>
      <c r="D46" s="10"/>
      <c r="E46" s="10"/>
      <c r="F46" s="10"/>
      <c r="G46" s="89"/>
      <c r="H46" s="2"/>
    </row>
    <row r="47" spans="1:8" ht="12.75">
      <c r="A47" s="2"/>
      <c r="B47" s="91" t="s">
        <v>145</v>
      </c>
      <c r="C47" s="67"/>
      <c r="D47" s="67"/>
      <c r="E47" s="67"/>
      <c r="F47" s="67"/>
      <c r="G47" s="89"/>
      <c r="H47" s="2"/>
    </row>
    <row r="48" spans="1:8" ht="12.75">
      <c r="A48" s="2"/>
      <c r="B48" s="90" t="s">
        <v>147</v>
      </c>
      <c r="C48" s="10"/>
      <c r="D48" s="10"/>
      <c r="E48" s="10"/>
      <c r="F48" s="10"/>
      <c r="G48" s="89"/>
      <c r="H48" s="2"/>
    </row>
    <row r="49" spans="1:8" ht="12.75">
      <c r="A49" s="2"/>
      <c r="B49" s="91" t="s">
        <v>148</v>
      </c>
      <c r="C49" s="10"/>
      <c r="D49" s="10"/>
      <c r="E49" s="10"/>
      <c r="F49" s="10"/>
      <c r="G49" s="89"/>
      <c r="H49" s="2"/>
    </row>
    <row r="50" spans="1:8" ht="13.5" thickBot="1">
      <c r="A50" s="2"/>
      <c r="B50" s="92"/>
      <c r="C50" s="93"/>
      <c r="D50" s="93"/>
      <c r="E50" s="93"/>
      <c r="F50" s="93"/>
      <c r="G50" s="94"/>
      <c r="H50" s="2"/>
    </row>
    <row r="51" spans="1:8" ht="12.75">
      <c r="A51" s="2"/>
      <c r="B51" s="56"/>
      <c r="C51" s="10"/>
      <c r="D51" s="10">
        <f>D45+D47+D49</f>
        <v>0</v>
      </c>
      <c r="E51" s="10"/>
      <c r="F51" s="10">
        <f>F45+F47+F49</f>
        <v>0</v>
      </c>
      <c r="G51" s="69"/>
      <c r="H51" s="2"/>
    </row>
    <row r="52" spans="1:8" ht="12.75">
      <c r="A52" s="2"/>
      <c r="B52" s="61"/>
      <c r="C52" s="67"/>
      <c r="D52" s="67"/>
      <c r="E52" s="67"/>
      <c r="F52" s="67"/>
      <c r="G52" s="69"/>
      <c r="H52" s="2"/>
    </row>
    <row r="53" spans="1:8" ht="12.75" hidden="1">
      <c r="A53" s="2"/>
      <c r="B53" s="10"/>
      <c r="C53" s="68"/>
      <c r="D53" s="10">
        <f>D51-F51</f>
        <v>0</v>
      </c>
      <c r="E53" s="70"/>
      <c r="F53" s="69"/>
      <c r="G53" s="69"/>
      <c r="H53" s="2"/>
    </row>
    <row r="54" spans="1:8" ht="15" customHeight="1" hidden="1">
      <c r="A54" s="2"/>
      <c r="B54" s="10"/>
      <c r="C54" s="10"/>
      <c r="D54" s="10"/>
      <c r="E54" s="70"/>
      <c r="F54" s="69"/>
      <c r="G54" s="10"/>
      <c r="H54" s="2"/>
    </row>
    <row r="55" spans="2:7" ht="12.75" customHeight="1" hidden="1">
      <c r="B55" s="75"/>
      <c r="C55" s="10"/>
      <c r="D55" s="10"/>
      <c r="E55" s="10"/>
      <c r="F55" s="10"/>
      <c r="G55" s="10"/>
    </row>
    <row r="56" spans="2:7" ht="0.75" customHeight="1">
      <c r="B56" s="342"/>
      <c r="C56" s="343"/>
      <c r="D56" s="343"/>
      <c r="E56" s="343"/>
      <c r="F56" s="343"/>
      <c r="G56" s="343"/>
    </row>
    <row r="57" spans="2:7" ht="0.75" customHeight="1" hidden="1">
      <c r="B57" s="342"/>
      <c r="C57" s="343"/>
      <c r="D57" s="343"/>
      <c r="E57" s="343"/>
      <c r="F57" s="343"/>
      <c r="G57" s="343"/>
    </row>
    <row r="58" spans="2:7" ht="12.75" customHeight="1" hidden="1">
      <c r="B58" s="342"/>
      <c r="C58" s="343"/>
      <c r="D58" s="343"/>
      <c r="E58" s="343"/>
      <c r="F58" s="343"/>
      <c r="G58" s="343"/>
    </row>
    <row r="59" spans="2:7" ht="12.75" customHeight="1" hidden="1">
      <c r="B59" s="342"/>
      <c r="C59" s="343"/>
      <c r="D59" s="343"/>
      <c r="E59" s="343"/>
      <c r="F59" s="343"/>
      <c r="G59" s="343"/>
    </row>
    <row r="60" spans="2:7" ht="12.75" customHeight="1" hidden="1">
      <c r="B60" s="354"/>
      <c r="C60" s="354"/>
      <c r="D60" s="354"/>
      <c r="E60" s="354"/>
      <c r="F60" s="354"/>
      <c r="G60" s="354"/>
    </row>
    <row r="61" spans="2:7" ht="0.75" customHeight="1">
      <c r="B61" s="357"/>
      <c r="C61" s="343"/>
      <c r="D61" s="343"/>
      <c r="E61" s="343"/>
      <c r="F61" s="343"/>
      <c r="G61" s="343"/>
    </row>
    <row r="62" spans="2:7" ht="0.75" customHeight="1">
      <c r="B62" s="357"/>
      <c r="C62" s="343"/>
      <c r="D62" s="343"/>
      <c r="E62" s="343"/>
      <c r="F62" s="343"/>
      <c r="G62" s="343"/>
    </row>
    <row r="63" spans="2:7" ht="0.75" customHeight="1">
      <c r="B63" s="357"/>
      <c r="C63" s="343"/>
      <c r="D63" s="343"/>
      <c r="E63" s="343"/>
      <c r="F63" s="343"/>
      <c r="G63" s="343"/>
    </row>
    <row r="64" spans="2:7" ht="15.75" customHeight="1" hidden="1">
      <c r="B64" s="355"/>
      <c r="C64" s="355"/>
      <c r="D64" s="355"/>
      <c r="E64" s="355"/>
      <c r="F64" s="355"/>
      <c r="G64" s="355"/>
    </row>
    <row r="65" ht="12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</sheetData>
  <sheetProtection password="CA82" sheet="1" selectLockedCells="1"/>
  <mergeCells count="43">
    <mergeCell ref="B37:B38"/>
    <mergeCell ref="B64:G64"/>
    <mergeCell ref="A2:G2"/>
    <mergeCell ref="A3:G3"/>
    <mergeCell ref="A5:G5"/>
    <mergeCell ref="B8:C9"/>
    <mergeCell ref="E10:F10"/>
    <mergeCell ref="E37:E40"/>
    <mergeCell ref="B60:G60"/>
    <mergeCell ref="B61:G61"/>
    <mergeCell ref="B63:G63"/>
    <mergeCell ref="B58:G58"/>
    <mergeCell ref="B59:G59"/>
    <mergeCell ref="B39:B40"/>
    <mergeCell ref="B44:G44"/>
    <mergeCell ref="B62:G62"/>
    <mergeCell ref="B36:D36"/>
    <mergeCell ref="B56:G56"/>
    <mergeCell ref="B57:G57"/>
    <mergeCell ref="E26:F26"/>
    <mergeCell ref="B26:B30"/>
    <mergeCell ref="E27:F27"/>
    <mergeCell ref="B35:D35"/>
    <mergeCell ref="E28:F28"/>
    <mergeCell ref="E29:F29"/>
    <mergeCell ref="E30:F30"/>
    <mergeCell ref="D32:F34"/>
    <mergeCell ref="E18:F18"/>
    <mergeCell ref="B25:F25"/>
    <mergeCell ref="D8:E8"/>
    <mergeCell ref="D9:E9"/>
    <mergeCell ref="E19:F19"/>
    <mergeCell ref="E20:F20"/>
    <mergeCell ref="B10:B19"/>
    <mergeCell ref="E22:G24"/>
    <mergeCell ref="E14:F14"/>
    <mergeCell ref="E15:F15"/>
    <mergeCell ref="E16:F16"/>
    <mergeCell ref="E17:F17"/>
    <mergeCell ref="B7:D7"/>
    <mergeCell ref="E11:G11"/>
    <mergeCell ref="E12:G12"/>
    <mergeCell ref="E13:F13"/>
  </mergeCells>
  <printOptions/>
  <pageMargins left="0.1968503937007874" right="0.1968503937007874" top="0.3937007874015748" bottom="0.1968503937007874" header="0.11811023622047245" footer="0.07874015748031496"/>
  <pageSetup horizontalDpi="600" verticalDpi="600" orientation="portrait" paperSize="9" r:id="rId2"/>
  <headerFooter alignWithMargins="0">
    <oddFooter>&amp;C&amp;7ASSOCIATION DE GESTION AGREEE PAR L'ADMINISTRATION FISCALE SOUS LE N° R7-3/08&amp;R&amp;9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Zeros="0" zoomScalePageLayoutView="0" workbookViewId="0" topLeftCell="A1">
      <selection activeCell="J13" sqref="J13"/>
    </sheetView>
  </sheetViews>
  <sheetFormatPr defaultColWidth="11.421875" defaultRowHeight="12.75"/>
  <cols>
    <col min="1" max="1" width="11.421875" style="2" customWidth="1"/>
    <col min="2" max="2" width="21.8515625" style="2" customWidth="1"/>
    <col min="3" max="3" width="11.421875" style="2" customWidth="1"/>
    <col min="4" max="4" width="16.140625" style="2" customWidth="1"/>
    <col min="5" max="16384" width="11.421875" style="2" customWidth="1"/>
  </cols>
  <sheetData>
    <row r="1" spans="1:10" ht="12.75">
      <c r="A1" s="1" t="s">
        <v>37</v>
      </c>
      <c r="B1" s="1"/>
      <c r="C1" s="1" t="s">
        <v>38</v>
      </c>
      <c r="D1" s="1"/>
      <c r="F1" s="2" t="s">
        <v>49</v>
      </c>
      <c r="G1" s="2">
        <f>IF(A$4=1,3,0)</f>
        <v>0</v>
      </c>
      <c r="H1" s="2">
        <f>IF(C$4=1,3,0)</f>
        <v>0</v>
      </c>
      <c r="I1" s="3" t="s">
        <v>54</v>
      </c>
      <c r="J1" s="2">
        <v>1</v>
      </c>
    </row>
    <row r="2" spans="1:8" ht="12.75">
      <c r="A2" s="1">
        <f>G12</f>
        <v>7</v>
      </c>
      <c r="B2" s="1" t="s">
        <v>39</v>
      </c>
      <c r="C2" s="1">
        <f>H12</f>
        <v>7</v>
      </c>
      <c r="D2" s="1" t="s">
        <v>39</v>
      </c>
      <c r="F2" s="2" t="s">
        <v>50</v>
      </c>
      <c r="G2" s="2">
        <f>IF(A$4=2,4,0)</f>
        <v>0</v>
      </c>
      <c r="H2" s="2">
        <f>IF(C$4=2,4,0)</f>
        <v>0</v>
      </c>
    </row>
    <row r="3" spans="1:8" ht="12.75">
      <c r="A3" s="453">
        <f>'PAGE 1'!E38</f>
        <v>0</v>
      </c>
      <c r="B3" s="1" t="s">
        <v>40</v>
      </c>
      <c r="C3" s="453">
        <f>'PAGE 1'!E40</f>
        <v>0</v>
      </c>
      <c r="D3" s="1" t="s">
        <v>40</v>
      </c>
      <c r="F3" s="2" t="s">
        <v>51</v>
      </c>
      <c r="G3" s="2">
        <f>IF(A$4=3,5,0)</f>
        <v>0</v>
      </c>
      <c r="H3" s="2">
        <f>IF(C$4=3,5,0)</f>
        <v>0</v>
      </c>
    </row>
    <row r="4" spans="1:8" ht="12.75">
      <c r="A4" s="1">
        <v>5</v>
      </c>
      <c r="B4" s="1"/>
      <c r="C4" s="1">
        <v>5</v>
      </c>
      <c r="D4" s="1"/>
      <c r="F4" s="2" t="s">
        <v>52</v>
      </c>
      <c r="G4" s="2">
        <f>IF(A$4=4,6,0)</f>
        <v>0</v>
      </c>
      <c r="H4" s="2">
        <f>IF(C$4=4,6,0)</f>
        <v>0</v>
      </c>
    </row>
    <row r="5" spans="1:8" ht="12.75">
      <c r="A5" s="1"/>
      <c r="B5" s="1"/>
      <c r="C5" s="1"/>
      <c r="D5" s="1"/>
      <c r="F5" s="2" t="s">
        <v>53</v>
      </c>
      <c r="G5" s="2">
        <f>IF(A$4=5,7,0)</f>
        <v>7</v>
      </c>
      <c r="H5" s="2">
        <f>IF(C$4=5,7,0)</f>
        <v>7</v>
      </c>
    </row>
    <row r="6" spans="1:8" ht="12.75">
      <c r="A6" s="1" t="s">
        <v>41</v>
      </c>
      <c r="B6" s="1">
        <f>IF(A$2=0,"",IF(A$2&lt;=3,IF(A$3&lt;=5000,A$3*0.456,IF(A$3&gt;20000,A$3*0.318,((A$3*0.273)+915))),""))</f>
      </c>
      <c r="C6" s="1" t="s">
        <v>41</v>
      </c>
      <c r="D6" s="1">
        <f>IF(C$2=0,"",IF(C$2&lt;=3,IF(C$3&lt;=5000,C$3*0.456,IF(C$3&gt;20000,C$3*0.318,((C$3*0.273)+915))),""))</f>
      </c>
      <c r="G6" s="2">
        <f>IF(A$4=6,8,0)</f>
        <v>0</v>
      </c>
      <c r="H6" s="2">
        <f>IF(C$4=6,8,0)</f>
        <v>0</v>
      </c>
    </row>
    <row r="7" spans="1:8" ht="12.75">
      <c r="A7" s="1" t="s">
        <v>42</v>
      </c>
      <c r="B7" s="1">
        <f>IF(A$2=4,IF(A$3&lt;=5000,A$3*0.523,IF(A$3&gt;20000,A$3*0.352,((A$3*0.294)+1147))),"")</f>
      </c>
      <c r="C7" s="1" t="s">
        <v>42</v>
      </c>
      <c r="D7" s="1">
        <f>IF(C$2=4,IF(C$3&lt;=5000,C$3*0.523,IF(C$3&gt;20000,C$3*0.352,((C$3*0.294)+1147))),"")</f>
      </c>
      <c r="G7" s="2">
        <f>IF(A$4=7,9,0)</f>
        <v>0</v>
      </c>
      <c r="H7" s="2">
        <f>IF(C$4=7,9,0)</f>
        <v>0</v>
      </c>
    </row>
    <row r="8" spans="1:8" ht="12.75">
      <c r="A8" s="1" t="s">
        <v>43</v>
      </c>
      <c r="B8" s="1">
        <f>IF(A$2=5,IF(A$3&lt;=5000,A$3*0.548,IF(A$3&gt;20000,A$3*0.368,((A$3*0.308)+1200))),"")</f>
      </c>
      <c r="C8" s="1" t="s">
        <v>43</v>
      </c>
      <c r="D8" s="1">
        <f>IF(C$2=5,IF(C$3&lt;=5000,C$3*0.548,IF(C$3&gt;20000,C$3*0.368,((C$3*0.308)+1200))),"")</f>
      </c>
      <c r="G8" s="2">
        <f>IF(A$4=8,10,0)</f>
        <v>0</v>
      </c>
      <c r="H8" s="2">
        <f>IF(C$4=8,10,0)</f>
        <v>0</v>
      </c>
    </row>
    <row r="9" spans="1:8" ht="12.75">
      <c r="A9" s="1" t="s">
        <v>44</v>
      </c>
      <c r="B9" s="1">
        <f>IF(A$2=6,IF(A$3&lt;=5000,A$3*0.574,IF(A$3&gt;20000,A$3*0.386,((A$3*0.323)+1256))),"")</f>
      </c>
      <c r="C9" s="1" t="s">
        <v>44</v>
      </c>
      <c r="D9" s="1">
        <f>IF(C$2=6,IF(C$3&lt;=5000,C$3*0.574,IF(C$3&gt;20000,C$3*0.386,((C$3*0.323)+1256))),"")</f>
      </c>
      <c r="G9" s="2">
        <f>IF(A$4=9,11,0)</f>
        <v>0</v>
      </c>
      <c r="H9" s="2">
        <f>IF(C$4=9,11,0)</f>
        <v>0</v>
      </c>
    </row>
    <row r="10" spans="1:8" ht="12.75">
      <c r="A10" s="1" t="s">
        <v>45</v>
      </c>
      <c r="B10" s="1">
        <f>IF(A$2=7,IF(A$3&lt;=5000,A$3*0.601,IF(A$3&gt;20000,A$3*0.405,((A$3*0.34)+1301))),"")</f>
        <v>0</v>
      </c>
      <c r="C10" s="1" t="s">
        <v>45</v>
      </c>
      <c r="D10" s="1">
        <f>IF(C$2=7,IF(C$3&lt;=5000,C$3*0.601,IF(C$3&gt;20000,C$3*0.405,((C$3*0.34)+1301))),"")</f>
        <v>0</v>
      </c>
      <c r="G10" s="2">
        <f>IF(A$4=10,12,0)</f>
        <v>0</v>
      </c>
      <c r="H10" s="2">
        <f>IF(C$4=10,12,0)</f>
        <v>0</v>
      </c>
    </row>
    <row r="11" spans="1:8" ht="12.75">
      <c r="A11" s="1"/>
      <c r="B11" s="1"/>
      <c r="C11" s="1"/>
      <c r="D11" s="1">
        <f>IF(C$2=8,IF(C$3&lt;=5000,C$3*0.619,IF(C$3&gt;20000,C$3*0.419,((C$3*0.352)+1338))),"")</f>
      </c>
      <c r="G11" s="2">
        <f>IF(A$4=11,13,0)</f>
        <v>0</v>
      </c>
      <c r="H11" s="2">
        <f>IF(C$4=11,13,0)</f>
        <v>0</v>
      </c>
    </row>
    <row r="12" spans="1:8" ht="12.75">
      <c r="A12" s="1"/>
      <c r="B12" s="1"/>
      <c r="C12" s="1"/>
      <c r="D12" s="1">
        <f>IF(C$2=9,IF(C$3&lt;=5000,C$3*0.635,IF(C$3&gt;20000,C$3*0.435,((C$3*0.368)+1338))),"")</f>
      </c>
      <c r="G12" s="2">
        <f>SUM(G1:G11)</f>
        <v>7</v>
      </c>
      <c r="H12" s="2">
        <f>SUM(H1:H11)</f>
        <v>7</v>
      </c>
    </row>
    <row r="13" spans="1:4" ht="12.75">
      <c r="A13" s="1"/>
      <c r="B13" s="1"/>
      <c r="C13" s="1"/>
      <c r="D13" s="1">
        <f>IF(C$2=10,IF(C$3&lt;=5000,C$3*0.668,IF(C$3&gt;20000,C$3*0.46,((C$3*0.391)+1383))),"")</f>
      </c>
    </row>
    <row r="14" spans="1:4" ht="12.75">
      <c r="A14" s="1"/>
      <c r="B14" s="1"/>
      <c r="C14" s="1"/>
      <c r="D14" s="1">
        <f>IF(C$2=11,IF(C$3&lt;=5000,C$3*0.681,IF(C$3&gt;20000,C$3*0.478,((C$3*0.41)+1358))),"")</f>
      </c>
    </row>
    <row r="15" spans="1:4" ht="12.75">
      <c r="A15" s="1"/>
      <c r="B15" s="1"/>
      <c r="C15" s="1"/>
      <c r="D15" s="1">
        <f>IF(C$2=12,IF(C$3&lt;=5000,C$3*0.717,IF(C$3&gt;20000,C$3*0.499,((C$3*0.426)+1458))),"")</f>
      </c>
    </row>
    <row r="16" spans="1:4" ht="12.75">
      <c r="A16" s="1"/>
      <c r="B16" s="1"/>
      <c r="C16" s="1"/>
      <c r="D16" s="1">
        <f>IF(C$2&gt;=13,IF(C$3&lt;=5000,C$3*0.729,IF(C$3&gt;20000,C$3*0.515,((C$3*0.444)+1423))),"")</f>
      </c>
    </row>
    <row r="17" spans="1:4" ht="12.75">
      <c r="A17" s="1"/>
      <c r="B17" s="1">
        <f>SUM(B6:B16)</f>
        <v>0</v>
      </c>
      <c r="C17" s="1"/>
      <c r="D17" s="1">
        <f>SUM(D6:D16)</f>
        <v>0</v>
      </c>
    </row>
    <row r="20" spans="1:4" ht="12.75">
      <c r="A20" s="1" t="s">
        <v>41</v>
      </c>
      <c r="B20" s="1">
        <f>IF(A$2=0,"",IF(A$2&lt;=3,IF(A$3&lt;=5000,"0,456 )",IF(A$3&gt;20000,"0,318 )","0,273 ) + 915")),""))</f>
      </c>
      <c r="C20" s="1" t="s">
        <v>41</v>
      </c>
      <c r="D20" s="1">
        <f>IF(C$2=0,"",IF(C$2&lt;=3,IF(C$3&lt;=5000,"0,456 )",IF(C$3&gt;20000,"0,318 )","0,273 ) + 915")),""))</f>
      </c>
    </row>
    <row r="21" spans="1:4" ht="12.75">
      <c r="A21" s="1" t="s">
        <v>42</v>
      </c>
      <c r="B21" s="1">
        <f>IF(A$2=4,IF(A$3&lt;=5000,"0,523 )",IF(A$3&gt;20000,"0,352 )","0,294 ) + 1 147")),"")</f>
      </c>
      <c r="C21" s="1" t="s">
        <v>42</v>
      </c>
      <c r="D21" s="1">
        <f>IF(C$2=4,IF(C$3&lt;=5000,"0,523 )",IF(C$3&gt;20000,"0,352 )","0,294 ) + 1 147")),"")</f>
      </c>
    </row>
    <row r="22" spans="1:4" ht="12.75">
      <c r="A22" s="1" t="s">
        <v>43</v>
      </c>
      <c r="B22" s="1">
        <f>IF(A$2=5,IF(A$3&lt;=5000,"0,548 )",IF(A$3&gt;20000,"0,368 )","0,308 ) + 1 200")),"")</f>
      </c>
      <c r="C22" s="1" t="s">
        <v>43</v>
      </c>
      <c r="D22" s="1">
        <f>IF(C$2=5,IF(C$3&lt;=5000,"0,548 )",IF(C$3&gt;20000,"0,368 )","0,308 ) + 1 200")),"")</f>
      </c>
    </row>
    <row r="23" spans="1:4" ht="12.75">
      <c r="A23" s="1" t="s">
        <v>44</v>
      </c>
      <c r="B23" s="1">
        <f>IF(A$2=6,IF(A$3&lt;=5000,"0,574 )",IF(A$3&gt;20000,"0,386 )","0,323 ) + 1 256")),"")</f>
      </c>
      <c r="C23" s="1" t="s">
        <v>44</v>
      </c>
      <c r="D23" s="1">
        <f>IF(C$2=6,IF(C$3&lt;=5000,"0,574 )",IF(C$3&gt;20000,"0,386 )","0,323 ) + 1 256")),"")</f>
      </c>
    </row>
    <row r="24" spans="1:4" ht="12.75">
      <c r="A24" s="1" t="s">
        <v>45</v>
      </c>
      <c r="B24" s="1" t="str">
        <f>IF(A$2=7,IF(A$3&lt;=5000,"0,601 )",IF(A$3&gt;20000,"0,405 )","0,340 ) + 1 301")),"")</f>
        <v>0,601 )</v>
      </c>
      <c r="C24" s="1" t="s">
        <v>45</v>
      </c>
      <c r="D24" s="1" t="str">
        <f>IF(C$2=7,IF(C$3&lt;=5000,"0,601 )",IF(C$3&gt;20000,"0,405 )","0,340 ) + 1 301")),"")</f>
        <v>0,601 )</v>
      </c>
    </row>
    <row r="25" spans="1:4" ht="12.75">
      <c r="A25" s="1"/>
      <c r="B25" s="1"/>
      <c r="C25" s="1"/>
      <c r="D25" s="1">
        <f>IF(C$2=8,IF(C$3&lt;=5000,"0,619 )",IF(C$3&gt;20000,"0,419 )","0,352 ) + 1 338")),"")</f>
      </c>
    </row>
    <row r="26" spans="1:4" ht="12.75">
      <c r="A26" s="1"/>
      <c r="B26" s="1"/>
      <c r="C26" s="1"/>
      <c r="D26" s="1">
        <f>IF(C$2=9,IF(C$3&lt;=5000,"0,635 )",IF(C$3&gt;20000,"0,435 )","0,368 ) + 1 338")),"")</f>
      </c>
    </row>
    <row r="27" spans="1:4" ht="12.75">
      <c r="A27" s="1"/>
      <c r="B27" s="1"/>
      <c r="C27" s="1"/>
      <c r="D27" s="1">
        <f>IF(C$2=10,IF(C$3&lt;=5000,"0,668 )",IF(C$3&gt;20000,"0,460 )","0,391 ) + 1 383")),"")</f>
      </c>
    </row>
    <row r="28" spans="1:4" ht="12.75">
      <c r="A28" s="1"/>
      <c r="B28" s="1"/>
      <c r="C28" s="1"/>
      <c r="D28" s="1">
        <f>IF(C$2=11,IF(C$3&lt;=5000,"0,681 )",IF(C$3&gt;20000,"0,478 )","0,410 ) + 1 358")),"")</f>
      </c>
    </row>
    <row r="29" spans="1:4" ht="12.75">
      <c r="A29" s="1"/>
      <c r="B29" s="1"/>
      <c r="C29" s="1"/>
      <c r="D29" s="1">
        <f>IF(C$2=12,IF(C$3&lt;=5000,"0,717 )",IF(C$3&gt;20000,"0,499 )","0,426 ) + 1 458")),"")</f>
      </c>
    </row>
    <row r="30" spans="1:4" ht="12.75">
      <c r="A30" s="1"/>
      <c r="B30" s="1"/>
      <c r="C30" s="1"/>
      <c r="D30" s="1">
        <f>IF(C$2&gt;=13,IF(C$3&lt;=5000,"0,729 )",IF(C$3&gt;20000,"0,515 )","0,444 ) + 1 423")),"")</f>
      </c>
    </row>
    <row r="31" spans="2:4" ht="12.75">
      <c r="B31" s="2" t="str">
        <f>B20&amp;B21&amp;B22&amp;B23&amp;B24&amp;B25&amp;B26&amp;B27&amp;B28&amp;B29&amp;B30</f>
        <v>0,601 )</v>
      </c>
      <c r="D31" s="2" t="str">
        <f>D20&amp;D21&amp;D22&amp;D23&amp;D24&amp;D25&amp;D26&amp;D27&amp;D28&amp;D29&amp;D30</f>
        <v>0,601 )</v>
      </c>
    </row>
  </sheetData>
  <sheetProtection select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AGPLA</dc:creator>
  <cp:keywords/>
  <dc:description/>
  <cp:lastModifiedBy>YL</cp:lastModifiedBy>
  <cp:lastPrinted>2018-04-04T09:35:39Z</cp:lastPrinted>
  <dcterms:created xsi:type="dcterms:W3CDTF">1999-11-23T14:47:27Z</dcterms:created>
  <dcterms:modified xsi:type="dcterms:W3CDTF">2020-03-11T12:33:36Z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